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1"/>
  </bookViews>
  <sheets>
    <sheet name="2.2 รายจ่าย" sheetId="1" r:id="rId1"/>
    <sheet name="2.1 รายรับ" sheetId="2" r:id="rId2"/>
    <sheet name="บันทึกหลักการและเหตุผล" sheetId="3" r:id="rId3"/>
    <sheet name="คำชี้แจง" sheetId="4" r:id="rId4"/>
    <sheet name="Sheet4" sheetId="5" r:id="rId5"/>
    <sheet name="Sheet3" sheetId="6" r:id="rId6"/>
    <sheet name="Sheet1" sheetId="7" r:id="rId7"/>
    <sheet name="Sheet2" sheetId="8" r:id="rId8"/>
    <sheet name="จ่าย2.4 " sheetId="9" r:id="rId9"/>
    <sheet name="รายงานความเข้ากันได้" sheetId="10" r:id="rId10"/>
  </sheets>
  <externalReferences>
    <externalReference r:id="rId13"/>
    <externalReference r:id="rId14"/>
  </externalReferences>
  <definedNames/>
  <calcPr fullCalcOnLoad="1"/>
</workbook>
</file>

<file path=xl/sharedStrings.xml><?xml version="1.0" encoding="utf-8"?>
<sst xmlns="http://schemas.openxmlformats.org/spreadsheetml/2006/main" count="800" uniqueCount="285">
  <si>
    <t>ประมาณการ</t>
  </si>
  <si>
    <t>หมายเหตุ</t>
  </si>
  <si>
    <t>จ่ายจาก</t>
  </si>
  <si>
    <t>รายการ</t>
  </si>
  <si>
    <t>2.4  รายการเงินอุดหนุนเฉพาะกิจ  เงินกู้  เงินจ่ายขาดเงินสะสม (รายจ่ายที่ไม่นำไปตั้งงบประมาณ)</t>
  </si>
  <si>
    <t>1. เงินจ่ายขาดจากเงินสะสม</t>
  </si>
  <si>
    <t>1.1  แผนงานบริหารทั่วไป</t>
  </si>
  <si>
    <t>1.2  แผนงานเคหะและชุมชน</t>
  </si>
  <si>
    <t>(บาท)</t>
  </si>
  <si>
    <t xml:space="preserve">ปี  2551 </t>
  </si>
  <si>
    <t>1.3  แผนงานสร้างความเข้มแข็ง</t>
  </si>
  <si>
    <t xml:space="preserve">      ของชุมชน</t>
  </si>
  <si>
    <t>ตั้งจ่ายรวมทั้งสิ้น</t>
  </si>
  <si>
    <t>บาท</t>
  </si>
  <si>
    <t>รวมเป็นเงินทั้งสิ้น</t>
  </si>
  <si>
    <t xml:space="preserve">   ก.  ค่าใช้จ่ายในการบริหารบุคลากร (ที่ตั้งจ่ายจากรายได้ไม่รวมเงินอุดหนุนทุกประเภท)</t>
  </si>
  <si>
    <t xml:space="preserve">     (1)  เงินเดือน</t>
  </si>
  <si>
    <t xml:space="preserve">     (2)  ค่าจ้างประจำ</t>
  </si>
  <si>
    <t xml:space="preserve">     (3)  ค่าจ้างชั่วคราว</t>
  </si>
  <si>
    <t xml:space="preserve">     (4)  เงินประจำตำแหน่ง</t>
  </si>
  <si>
    <t xml:space="preserve">     (6)  ค่าเช่าบ้าน</t>
  </si>
  <si>
    <t xml:space="preserve">     (7)  ค่าช่วยเหลือบุตร</t>
  </si>
  <si>
    <t xml:space="preserve">     (8)  ค่าเล่าเรียนบุตร</t>
  </si>
  <si>
    <t xml:space="preserve">     (9)  ค่าตอบแทน</t>
  </si>
  <si>
    <t xml:space="preserve">     (10)  ค่าครองชีพชั่วคราว</t>
  </si>
  <si>
    <t xml:space="preserve">     (12)  เงินสมทบกองทุน  กบท.</t>
  </si>
  <si>
    <r>
      <t xml:space="preserve">     (11)  </t>
    </r>
    <r>
      <rPr>
        <sz val="15"/>
        <rFont val="Cordia New"/>
        <family val="2"/>
      </rPr>
      <t>เงินสมทบกองทุนประกันสังคม</t>
    </r>
  </si>
  <si>
    <t xml:space="preserve">     (5)  ค่ารักษาพยาบาล </t>
  </si>
  <si>
    <t xml:space="preserve">ปี  2552 </t>
  </si>
  <si>
    <t>รายละเอียดรายจ่ายบางรายการ ที่จำเป็นต้องใช้ในการบริหารกิจการขององค์กรในปีงบประมาณ พ.ศ. 2553</t>
  </si>
  <si>
    <r>
      <t xml:space="preserve">           </t>
    </r>
    <r>
      <rPr>
        <b/>
        <u val="single"/>
        <sz val="16"/>
        <rFont val="Cordia New"/>
        <family val="2"/>
      </rPr>
      <t>หมายเหตุ</t>
    </r>
    <r>
      <rPr>
        <sz val="16"/>
        <rFont val="Cordia New"/>
        <family val="2"/>
      </rPr>
      <t xml:space="preserve">      คิดเป็นร้อยละ  ……. ของงบประมาณรายจ่ายประจำปีงบประมาณ  พ.ศ.  2553</t>
    </r>
  </si>
  <si>
    <t>1.4  แผนงานสาธารณสุข</t>
  </si>
  <si>
    <t xml:space="preserve"> </t>
  </si>
  <si>
    <t xml:space="preserve">                           2.2  รายจ่ายตามงบรายจ่าย</t>
  </si>
  <si>
    <t>1.  งบกลาง</t>
  </si>
  <si>
    <t>2.  งบบุคลากร</t>
  </si>
  <si>
    <t>3.  งบดำเนินการ</t>
  </si>
  <si>
    <t>4.  งบลงทุน</t>
  </si>
  <si>
    <t>5.  งบอุดหนุน</t>
  </si>
  <si>
    <t>6.  งบรายจ่ายอื่น</t>
  </si>
  <si>
    <t>รายจ่ายจริง</t>
  </si>
  <si>
    <t>งบ</t>
  </si>
  <si>
    <t>บันทึกหลักการและเหตุผล</t>
  </si>
  <si>
    <t>อำเภอเนินมะปราง  จังหวัดพิษณุโลก</t>
  </si>
  <si>
    <t>ด้าน</t>
  </si>
  <si>
    <t>ด้านบริหารทั่วไป  ( 00100)</t>
  </si>
  <si>
    <t>งบประมาณรายจ่ายทั้งสิ้น</t>
  </si>
  <si>
    <t>**************************************</t>
  </si>
  <si>
    <t>ยอดรวม  (บาท)</t>
  </si>
  <si>
    <t xml:space="preserve">      แผนงานบริหารทั่วไป  (00110)</t>
  </si>
  <si>
    <t xml:space="preserve">      แผนงานรักษาความสงบภายใน  (00120)</t>
  </si>
  <si>
    <t>ด้านบริการชุมชนและสังคม  (00200)</t>
  </si>
  <si>
    <t xml:space="preserve">      แผนการศึกษา  (00210)</t>
  </si>
  <si>
    <t xml:space="preserve">      แผนงานสาธารณสุข  (00220)</t>
  </si>
  <si>
    <t xml:space="preserve">      แผนงานสังคมสงเคราะห์  (00230)</t>
  </si>
  <si>
    <t xml:space="preserve">      แผนงานเคหะและชุมชน  (00240)</t>
  </si>
  <si>
    <t xml:space="preserve">      แผนสร้างความเข้มแข็งของชุมชน  (00250)</t>
  </si>
  <si>
    <t xml:space="preserve">      แผนงานการศาสนาวัฒนธรรมและนันทนาการ  (00260)</t>
  </si>
  <si>
    <t>หลักการ</t>
  </si>
  <si>
    <t xml:space="preserve">ด้านการเศรษฐกิจ   (00300) </t>
  </si>
  <si>
    <t xml:space="preserve">      แผนงานอุตสาหกรรมและการโยธา  (00310)</t>
  </si>
  <si>
    <t xml:space="preserve">      แผนงานการเกษตร  (00320)</t>
  </si>
  <si>
    <t xml:space="preserve">      แผนงานการพาณิชย์  (00330)</t>
  </si>
  <si>
    <t>ด้านการดำเนินงานอื่น  (00400)</t>
  </si>
  <si>
    <t xml:space="preserve">      แผนงานงบกลาง  (00410)</t>
  </si>
  <si>
    <t>รายจ่ายตามงานและงบรายจ่าย</t>
  </si>
  <si>
    <t>เทศบาลตำบลเนินมะปราง</t>
  </si>
  <si>
    <t>************************************************</t>
  </si>
  <si>
    <t>งาน</t>
  </si>
  <si>
    <t>.00111.</t>
  </si>
  <si>
    <t>.00113.</t>
  </si>
  <si>
    <t>รวม</t>
  </si>
  <si>
    <t xml:space="preserve">   งบบุคลากร</t>
  </si>
  <si>
    <t xml:space="preserve">   งบดำเนินการ</t>
  </si>
  <si>
    <t xml:space="preserve">   งบรายจ่ายอื่นๆ</t>
  </si>
  <si>
    <t xml:space="preserve">   งบลงทุน</t>
  </si>
  <si>
    <t xml:space="preserve">   งบเงินอุดหนุน</t>
  </si>
  <si>
    <t>.00122.</t>
  </si>
  <si>
    <t xml:space="preserve"> ของเทศบาลตำบลเนินมะปราง</t>
  </si>
  <si>
    <t>บริหารทั่วไป</t>
  </si>
  <si>
    <t>บริหารงานคลัง</t>
  </si>
  <si>
    <t>บริหารทั่วไปเกี่ยวกับ</t>
  </si>
  <si>
    <t>งานเทศกิจ</t>
  </si>
  <si>
    <t>การรักษาความสงบ</t>
  </si>
  <si>
    <t>ภายใน  00121</t>
  </si>
  <si>
    <t>แผนงานการศึกษา  (00210)</t>
  </si>
  <si>
    <t>งบบุคลากร</t>
  </si>
  <si>
    <t>งบดำเนินการ</t>
  </si>
  <si>
    <t>งบลงทุน</t>
  </si>
  <si>
    <t>งบเงินอุดหนุน</t>
  </si>
  <si>
    <t>งาบรายจ่ายอื่น</t>
  </si>
  <si>
    <t>การศึกษา 00121</t>
  </si>
  <si>
    <t>ระดับก่อนวัยเรียนและ</t>
  </si>
  <si>
    <t>ประถมศึกษา 00212</t>
  </si>
  <si>
    <t>ศึกษาไม่กำหนด</t>
  </si>
  <si>
    <t>ระดับ  00214</t>
  </si>
  <si>
    <t>แผนงานสาธารณสุข  (00220)</t>
  </si>
  <si>
    <t>บริการสาธารณสุข</t>
  </si>
  <si>
    <t>และงานสาธารสุข</t>
  </si>
  <si>
    <t>สาธารณสุข 00221</t>
  </si>
  <si>
    <t>.00223.</t>
  </si>
  <si>
    <t>แผนงานสังคมสงเคราะห์  (00230)</t>
  </si>
  <si>
    <t xml:space="preserve">สังคมสงเคราะห์  </t>
  </si>
  <si>
    <t>.00231.</t>
  </si>
  <si>
    <t>สวัสดิการและ</t>
  </si>
  <si>
    <t>สังคมสงเคราะห์</t>
  </si>
  <si>
    <t>.00232.</t>
  </si>
  <si>
    <t>แผนงานเคหะและชุมชน  (00240)</t>
  </si>
  <si>
    <t>เคหะและชุมชน</t>
  </si>
  <si>
    <t>.00241.</t>
  </si>
  <si>
    <t>ไฟฟ้าและถนน</t>
  </si>
  <si>
    <t>.00242.</t>
  </si>
  <si>
    <t>แผนงานสร้างความเข้มแข็งของชุมชน  (00250)</t>
  </si>
  <si>
    <t>การสร้างความเข้มแข็ง</t>
  </si>
  <si>
    <t xml:space="preserve">ศาสนาและ </t>
  </si>
  <si>
    <t>วัฒนธรรมท้องถิ่น</t>
  </si>
  <si>
    <t>.00252.</t>
  </si>
  <si>
    <t>ของชุมชน 00251</t>
  </si>
  <si>
    <t>กีฬาและนันทนาการ</t>
  </si>
  <si>
    <t>.00262.</t>
  </si>
  <si>
    <t>ส่งเสริมและสนับ-</t>
  </si>
  <si>
    <t>สนุนความเข้สแข็ง</t>
  </si>
  <si>
    <t>ชุมชน 00252</t>
  </si>
  <si>
    <t>แผนงานการศาสนาวัฒนธรรมและนันทนาการ  (00260)</t>
  </si>
  <si>
    <t>งบกลาง  00411</t>
  </si>
  <si>
    <t>แผนงานบริหารงานทั่วไป (00100)</t>
  </si>
  <si>
    <t>แผนงานการรักษาความสงบภายใน  (00120)</t>
  </si>
  <si>
    <t>แผนงานงบกลาง  (00400)</t>
  </si>
  <si>
    <t xml:space="preserve">  งบกลาง</t>
  </si>
  <si>
    <t>ประมาณการรายรับรวมทั้งสิ้น</t>
  </si>
  <si>
    <t>รายได้จัดเก็บ</t>
  </si>
  <si>
    <t>1.  หมวดภาษีอากร</t>
  </si>
  <si>
    <t>1.1  ภาษีโรงเรือนและที่ดิน</t>
  </si>
  <si>
    <t>1.2  ภาษีบำรุงท้องที่</t>
  </si>
  <si>
    <t>1.3  ภาษีป้าย</t>
  </si>
  <si>
    <t>1.4  อากรการฆ่าสัตว์</t>
  </si>
  <si>
    <t>2.  หมวดค่าธรรมเนียม  ค่าปรับและใบอนุญาต (ยอดรวม)</t>
  </si>
  <si>
    <t>2.1  ค่าธรรมเนียมเกี่ยวกับควบคุมการฆ่าสัตว์และจำหน่ายเนื้อสัตว์</t>
  </si>
  <si>
    <t>2.2  ค่าธรรมเนียมเกี่ยวกับใบอนุญาตขายสุรา</t>
  </si>
  <si>
    <t>2.3  ค่าธรรมเนียมเกี่ยวกับใบอนุญาตการพนัน</t>
  </si>
  <si>
    <t>2.4  ค่าธรรมเนียมเกี่ยวกับการควบคุมอาคาร</t>
  </si>
  <si>
    <t>2.5  ค่าธรรมเนียมเกี่ยวกับการเก็บและขนขยะมูลฝอย</t>
  </si>
  <si>
    <t>2.6  ค่าธรรมเนียมเกี่ยวกับทะเบียนราษฎร</t>
  </si>
  <si>
    <t>2.7  ค่าธรรมเนียมเกี่ยวกับบัตรประจำตัวประชาชน</t>
  </si>
  <si>
    <t>3.  หมวดรายได้จากทรัพย์สิน</t>
  </si>
  <si>
    <t>3.1  ค่าเช่าที่ขายของบริเวณตลาดสด</t>
  </si>
  <si>
    <t>3.2  ดอกเบี้ยเงินฝากธนาคาร</t>
  </si>
  <si>
    <t>3.3  ดอกเบี้ยเงินฝาก กสท.</t>
  </si>
  <si>
    <t>3.4  รายได้อื่นๆ</t>
  </si>
  <si>
    <t>4.  หมวดรายได้เบ็ดเตล็ด</t>
  </si>
  <si>
    <t>4.1  ค่าขายแบบแปลน</t>
  </si>
  <si>
    <t>4.2  ค่าจำหน่ายแบบพิมพ์และคำร้อง</t>
  </si>
  <si>
    <t>4.3  ค่ารับรองสำเนา</t>
  </si>
  <si>
    <t>4.4  รายได้เบ็ดเตล็ดอื่นๆ</t>
  </si>
  <si>
    <t>รายได้ที่รัฐบาลเก็บแล้วจัดสรรให้องค์กรปกครองส่วนท้องถิ่น</t>
  </si>
  <si>
    <t>5.  หมวดภาษีจัดสรร</t>
  </si>
  <si>
    <t>5.1  ภาษีมูลค่าเพิ่มตาม พรบ. กำหนดกระจายอำนาจ</t>
  </si>
  <si>
    <t>5.2  ภาษีมูลค่าเพิ่ม 1 ใน 9</t>
  </si>
  <si>
    <t>5.3  ภาษีธุรกิจเฉพาะ</t>
  </si>
  <si>
    <t>5.4  ภาษีสุรา</t>
  </si>
  <si>
    <t>5.5  ภาษีสรรพสามิต</t>
  </si>
  <si>
    <t>5.6  ค่าภาคหลวงแร่</t>
  </si>
  <si>
    <t>5.7  ค่าหลวงปิโตรเลียม</t>
  </si>
  <si>
    <t>5.8  ค่าธรรมเนียมจดทะเบียนสิทธิ  นิติกรรมที่ดิน</t>
  </si>
  <si>
    <t>รายได้ที่รัฐบาลอุดหนุนให้องค์กรปกครองส่วนท้องถิ่น</t>
  </si>
  <si>
    <t>6.  หมวดเงินอุดหนุนทั่วไป</t>
  </si>
  <si>
    <t>จำนวน</t>
  </si>
  <si>
    <t xml:space="preserve">             -  ประมาณการใกล้เคียงกับที่ได้รับจริงของปีที่ผ่านมา</t>
  </si>
  <si>
    <t>ที่เป็นอันตรายต่อสุขภาพ</t>
  </si>
  <si>
    <t>ในสถานที่เอกชนที่ประกอบการค้า</t>
  </si>
  <si>
    <t>(เร่ขาย , แผงลอย)</t>
  </si>
  <si>
    <t>6.1  เงินอุดหนุนทั่วไป  สำหรับดำเนินการตาม</t>
  </si>
  <si>
    <t>อำนาจหน้าที่และภารกิจถ่ายโอนเลือกทำ</t>
  </si>
  <si>
    <t>ปี 2555</t>
  </si>
  <si>
    <t>ปี  2554</t>
  </si>
  <si>
    <t>ปี 2556</t>
  </si>
  <si>
    <t xml:space="preserve">ประกอบร่างเทศบัญญัติงบประมาณรายจ่ายประจำปีงบประมาณ  พ.ศ. 2556   </t>
  </si>
  <si>
    <t>รายงานความเข้ากันได้สำหรับ 2 คำแถลงงบประมาณOk.xls</t>
  </si>
  <si>
    <t>ทำงานบน 24/7/2012 10:35</t>
  </si>
  <si>
    <t>คุณลักษณะต่อไปนี้ในสมุดงานนี้ไม่ได้รับการสนับสนุนโดย Excel รุ่นก่อนหน้า คุณลักษณะเหล่านี้อาจสูญหายหรือลดความสามารถลงเมื่อคุณบันทึกสมุดงานนี้ในรูปแบบแฟ้มรุ่นก่อนหน้านี้</t>
  </si>
  <si>
    <t>ความไม่เข้ากันที่ไม่ร้ายแรง</t>
  </si>
  <si>
    <t>จำนวนที่เกิดขึ้น</t>
  </si>
  <si>
    <t>มีบางสูตรในสมุดงานนี้ถูกเชื่อมโยงไปยังสมุดงานอื่นที่ปิดอยู่ เมื่อสูตรเหล่านี้ถูกคำนวณใหม่ใน Excel รุ่นก่อนหน้าโดยไม่เปิดสมุดงานที่เชื่อมโยง อักขระที่เกินขีดจำกัด 255 อักขระจะไม่สามารถถูกส่งกลับได้</t>
  </si>
  <si>
    <t>'จ่าย2.4 '!C33:C44</t>
  </si>
  <si>
    <t>2.8  ค่าธรรมเนียมการปิดประกาศ</t>
  </si>
  <si>
    <t>2.9  ค่าธรรมเนียมจดทะเบียนพาณิชย์</t>
  </si>
  <si>
    <t>2.10  ค่าธรรมเนียมเกี่ยวกับใบอนุญาตสะสมอาหาร</t>
  </si>
  <si>
    <t>2.11  ค่าปรับผู้กระทำผิดกฎหมายจราจรทางบก</t>
  </si>
  <si>
    <t>2.12  ค่าปรับผู้ทำผิดกฎหมายเทศบัญญัติ</t>
  </si>
  <si>
    <t>2.13  ค่าปรับกระทำผิดสัญญา</t>
  </si>
  <si>
    <t>ประจำปีงบประมาณ  พ.ศ. 2557</t>
  </si>
  <si>
    <t xml:space="preserve">                 -</t>
  </si>
  <si>
    <t>2.15  ค่าใบอนุญาตจัดตั้งสถานที่จำหน่ายหรือสะสมอาหาร</t>
  </si>
  <si>
    <t>2.14  ค่าใบอนุญาตประกอบการค้าสำหรับกิจการ</t>
  </si>
  <si>
    <t xml:space="preserve">                  -</t>
  </si>
  <si>
    <t xml:space="preserve">2.16  ค่าใบอนุญาตจำหน่ายสินค้าในที่สาธารณะ </t>
  </si>
  <si>
    <t>2.17  ค่าใบอนุญาตเกี่ยวกับการควบคุมอาคาร</t>
  </si>
  <si>
    <t>2.18  ค่าใบอนุญาตเกี่ยวกับการโฆษณาโดยใช้เครื่องขยายเสียง</t>
  </si>
  <si>
    <t>2.19  ค่าใบอนุญาตถมดิน</t>
  </si>
  <si>
    <t>รายละเอียดประมาณการรายรับงบประมาณรายจ่ายทั่วไป</t>
  </si>
  <si>
    <t>ปี  2556</t>
  </si>
  <si>
    <t xml:space="preserve">  งบบุคลากร</t>
  </si>
  <si>
    <t xml:space="preserve">  หมวดเงินเดือน (ฝ่ายประจำ)</t>
  </si>
  <si>
    <t xml:space="preserve">     ประเภทเงินเดือนพนักงานเทศบาล</t>
  </si>
  <si>
    <t xml:space="preserve">     ประเภทเงินเพิ่มต่างๆของพนักงาน</t>
  </si>
  <si>
    <t xml:space="preserve">     ประเภทค่าพนักงานจ้าง</t>
  </si>
  <si>
    <t xml:space="preserve">     ประเภทเงินเพิ่มต่างๆของพนักงานจ้าง</t>
  </si>
  <si>
    <t xml:space="preserve">   หมวดค่าตอบแทน</t>
  </si>
  <si>
    <t xml:space="preserve">     ประเภทเงินช่วยเหลือค่ารักษาพยาบาล</t>
  </si>
  <si>
    <t xml:space="preserve">     ประเภทค่าตอบแทนการปฏิบัติงานนอกเวลาราชการ</t>
  </si>
  <si>
    <t xml:space="preserve">     ประเภทค่าเช่าบ้าน</t>
  </si>
  <si>
    <t xml:space="preserve">  หมวดค่าใช้สอย</t>
  </si>
  <si>
    <t xml:space="preserve">     ประเภทรายจ่ายให้ได้มาซึ่งบริการ</t>
  </si>
  <si>
    <t xml:space="preserve">     ประเภทค่าบำรุงรักษาและซ่อมแซม</t>
  </si>
  <si>
    <t xml:space="preserve">  หมวดค่าวัสดุ</t>
  </si>
  <si>
    <t xml:space="preserve">     ประเภทวัสดุสำนักงาน</t>
  </si>
  <si>
    <t xml:space="preserve">     ประเภทวัสดุยานพาหนะและขนส่ง</t>
  </si>
  <si>
    <t xml:space="preserve">     ประเภทวัสดุเชื้อเพลิงและหล่อลื่น</t>
  </si>
  <si>
    <t xml:space="preserve">     ประเภทวัสดุคอมพิวเตอร์</t>
  </si>
  <si>
    <t xml:space="preserve">  หมวดค่าครุภัณฑ์</t>
  </si>
  <si>
    <t xml:space="preserve">     ประเภทครุภัณฑ์ไฟฟ้าและวิทยุ</t>
  </si>
  <si>
    <t xml:space="preserve">     ประเภทค่าบำรุงรักษาและปรับปรุงครุภัณฑ์</t>
  </si>
  <si>
    <t xml:space="preserve">     ประเภทค่าจ้างพนักงานจ้าง</t>
  </si>
  <si>
    <t xml:space="preserve">          ค่าใช้จ่ายในการเดินทางไปราชการ</t>
  </si>
  <si>
    <t xml:space="preserve">  งบดำเนินการ</t>
  </si>
  <si>
    <t xml:space="preserve">  หมวดค่าตอบแทน</t>
  </si>
  <si>
    <t xml:space="preserve">     ประเภทเงินอุดหนุนที่ว่าทำการปกครองอำเภอเนินมะปราง</t>
  </si>
  <si>
    <t>งบบุคคล</t>
  </si>
  <si>
    <t>แผนงานการรักษาความสงบภายใน</t>
  </si>
  <si>
    <t>งานบริหารงานทั่วไปเกี่ยวกับการรักษาความสงบภายใน</t>
  </si>
  <si>
    <r>
      <t xml:space="preserve">          ค่าใช้จ่าย</t>
    </r>
    <r>
      <rPr>
        <sz val="12"/>
        <rFont val="Cordia New"/>
        <family val="2"/>
      </rPr>
      <t>โครงการฝึกอบรมและทบทวน อปพร.เทศบาลตำบลเนินมะปราง</t>
    </r>
  </si>
  <si>
    <t xml:space="preserve">          โครงการการรณรงค์จัดกิจกรรมการป้องกัน แก้ไขปัญหาอุบัติเหตุ</t>
  </si>
  <si>
    <t xml:space="preserve">          และเพิ่มความปลอดภัยบนท้องถนน</t>
  </si>
  <si>
    <t xml:space="preserve">     ประเภทวัสดุเครื่องดับเพลิง</t>
  </si>
  <si>
    <t xml:space="preserve">     ประเภทครุภัณฑ์การเกษตร</t>
  </si>
  <si>
    <t xml:space="preserve">     ประเภทครุภัณฑ์โรงงาน</t>
  </si>
  <si>
    <t xml:space="preserve">     ประเภทวัสดุเครื่องแต่งกาย</t>
  </si>
  <si>
    <t xml:space="preserve">     ประเภทครุภัณฑ์เครื่องดับเพลิง</t>
  </si>
  <si>
    <t>รวมแผนงานรักษาความสงบภายใน</t>
  </si>
  <si>
    <t xml:space="preserve">  รวมหมวดเงินเดือน (ฝ่ายประจำ)</t>
  </si>
  <si>
    <t>รวมงบบุคคล</t>
  </si>
  <si>
    <t>รวมงานเทศกิจ</t>
  </si>
  <si>
    <t xml:space="preserve">   รวมหมวดค่าตอบแทน</t>
  </si>
  <si>
    <t>รวมงานบริหารงานทั่วไปเกี่ยวกับการรักษาความสงบภายใน</t>
  </si>
  <si>
    <t xml:space="preserve">  งบเงินอุดหนุน</t>
  </si>
  <si>
    <t xml:space="preserve">  หมวดเงินอุดหนุน</t>
  </si>
  <si>
    <t xml:space="preserve">  รวมหมวดค่าใช้สอย</t>
  </si>
  <si>
    <t xml:space="preserve">  รวมหมวดค่าวัสดุ</t>
  </si>
  <si>
    <t xml:space="preserve">  รวมหมวดค่าครุภัณฑ์</t>
  </si>
  <si>
    <t xml:space="preserve">  รวมหมวดเงินอุดหนุน</t>
  </si>
  <si>
    <t xml:space="preserve">  รวมงบบุคลากร</t>
  </si>
  <si>
    <t xml:space="preserve">  รวมงบดำเนินการ</t>
  </si>
  <si>
    <t>รวมงบลงทุน</t>
  </si>
  <si>
    <t>รวมงบเงินอุดหนุน</t>
  </si>
  <si>
    <t xml:space="preserve">     ประเภทเงินตอบแทนอื่นสำหรับพนักงานส่วนท้องถิ่นเป็นกรณีพิเศษ</t>
  </si>
  <si>
    <t>แผนงาน</t>
  </si>
  <si>
    <t>ยอดต่าง</t>
  </si>
  <si>
    <t>(%)</t>
  </si>
  <si>
    <t>ปี 2557</t>
  </si>
  <si>
    <t xml:space="preserve">             - </t>
  </si>
  <si>
    <t xml:space="preserve">     ประเภทเงินช่วยการศึกษาบุตร</t>
  </si>
  <si>
    <t xml:space="preserve">          ค่าใช้จ่ายพิธีชุมนุมสวนสนามเนื่องใน "วัน อปพร""</t>
  </si>
  <si>
    <t xml:space="preserve">     ประเภทวัสดุงานบ้านงานครัว</t>
  </si>
  <si>
    <t xml:space="preserve">      ประเภทครุภัณฑ์สำนักงาน</t>
  </si>
  <si>
    <t xml:space="preserve">  หมวดค่าที่ดินและสิ่งก่อสร้าง</t>
  </si>
  <si>
    <t xml:space="preserve">     ประเภทค่าบำรุงรักษาและปรับปรุงที่ดินและสิ่งก่อสร้าง</t>
  </si>
  <si>
    <t>รายงานประมาณการรายจ่าย</t>
  </si>
  <si>
    <t xml:space="preserve">         -</t>
  </si>
  <si>
    <t>ปี 2559</t>
  </si>
  <si>
    <t>ประมาณการรายจ่าย</t>
  </si>
  <si>
    <t xml:space="preserve">     ประเภทเงินอื่นๆ</t>
  </si>
  <si>
    <t xml:space="preserve">     ประเภทรายจ่ายเกี่ยวเนื่องกับการปฏิบัติราชการที่ไม่เข้าลักษณะฯ</t>
  </si>
  <si>
    <t xml:space="preserve">          โครงการพายเรือได้ว่ายน้ำเป็น</t>
  </si>
  <si>
    <t xml:space="preserve">     ประเภทวัสดุการเกษตร</t>
  </si>
  <si>
    <t xml:space="preserve">     ประเภทวัสดุไฟฟ้าและวิทยุ</t>
  </si>
  <si>
    <t xml:space="preserve">                -</t>
  </si>
  <si>
    <t xml:space="preserve">                   -</t>
  </si>
  <si>
    <t>รวมงบดำเนินการ</t>
  </si>
  <si>
    <t>ปี  2558</t>
  </si>
  <si>
    <t>ปี 2560</t>
  </si>
  <si>
    <t>ประจำปีงบประมาณ พ.ศ.  2560</t>
  </si>
  <si>
    <t xml:space="preserve">                ค่าใช้จ่ายโครงการป้องกันอัคคีภัยในสถานศึกษา เขตเทศบาลเนินมะปราง</t>
  </si>
  <si>
    <t xml:space="preserve">          โครงการซ้อมแผนปฎิบัติการป้องกันบรรเทาสาธารณภัย</t>
  </si>
  <si>
    <t xml:space="preserve">          โดตรงการเทศบาลสีขาว</t>
  </si>
  <si>
    <t>รวมหมวดค่าที่ดินและสิ่งก่อสร้าง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</si>
</sst>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0.0"/>
    <numFmt numFmtId="202" formatCode="&quot;ใช่&quot;;&quot;ใช่&quot;;&quot;ไม่ใช่&quot;"/>
    <numFmt numFmtId="203" formatCode="&quot;จริง&quot;;&quot;จริง&quot;;&quot;เท็จ&quot;"/>
    <numFmt numFmtId="204" formatCode="&quot;เปิด&quot;;&quot;เปิด&quot;;&quot;ปิด&quot;"/>
    <numFmt numFmtId="205" formatCode="[$€-2]\ #,##0.00_);[Red]\([$€-2]\ #,##0.00\)"/>
  </numFmts>
  <fonts count="57">
    <font>
      <sz val="10"/>
      <name val="Arial"/>
      <family val="0"/>
    </font>
    <font>
      <sz val="8"/>
      <name val="Arial"/>
      <family val="2"/>
    </font>
    <font>
      <b/>
      <sz val="16"/>
      <name val="Cordia New"/>
      <family val="2"/>
    </font>
    <font>
      <b/>
      <sz val="15"/>
      <name val="Cordia New"/>
      <family val="2"/>
    </font>
    <font>
      <sz val="15"/>
      <name val="Cordia New"/>
      <family val="2"/>
    </font>
    <font>
      <sz val="16"/>
      <name val="Cordia New"/>
      <family val="2"/>
    </font>
    <font>
      <b/>
      <u val="single"/>
      <sz val="16"/>
      <name val="Cordia New"/>
      <family val="2"/>
    </font>
    <font>
      <b/>
      <sz val="15.5"/>
      <name val="Cordia New"/>
      <family val="2"/>
    </font>
    <font>
      <sz val="15.5"/>
      <name val="Cordia New"/>
      <family val="2"/>
    </font>
    <font>
      <b/>
      <sz val="10"/>
      <name val="Arial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u val="single"/>
      <sz val="18"/>
      <name val="Arial"/>
      <family val="2"/>
    </font>
    <font>
      <b/>
      <sz val="14"/>
      <name val="Cordia New"/>
      <family val="2"/>
    </font>
    <font>
      <sz val="14"/>
      <name val="Cordia New"/>
      <family val="2"/>
    </font>
    <font>
      <u val="single"/>
      <sz val="14"/>
      <name val="Cordia New"/>
      <family val="2"/>
    </font>
    <font>
      <b/>
      <u val="single"/>
      <sz val="14"/>
      <name val="Cordia New"/>
      <family val="2"/>
    </font>
    <font>
      <sz val="12"/>
      <name val="Cordia New"/>
      <family val="2"/>
    </font>
    <font>
      <sz val="11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0"/>
      <color indexed="12"/>
      <name val="Arial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Cordia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Cordia Ne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2" applyNumberFormat="0" applyAlignment="0" applyProtection="0"/>
    <xf numFmtId="0" fontId="46" fillId="0" borderId="3" applyNumberFormat="0" applyFill="0" applyAlignment="0" applyProtection="0"/>
    <xf numFmtId="0" fontId="47" fillId="22" borderId="0" applyNumberFormat="0" applyBorder="0" applyAlignment="0" applyProtection="0"/>
    <xf numFmtId="0" fontId="48" fillId="23" borderId="1" applyNumberFormat="0" applyAlignment="0" applyProtection="0"/>
    <xf numFmtId="0" fontId="49" fillId="24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4" applyNumberFormat="0" applyFill="0" applyAlignment="0" applyProtection="0"/>
    <xf numFmtId="0" fontId="51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52" fillId="20" borderId="5" applyNumberFormat="0" applyAlignment="0" applyProtection="0"/>
    <xf numFmtId="0" fontId="0" fillId="32" borderId="6" applyNumberFormat="0" applyFont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65">
    <xf numFmtId="0" fontId="0" fillId="0" borderId="0" xfId="0" applyAlignment="1">
      <alignment/>
    </xf>
    <xf numFmtId="0" fontId="2" fillId="0" borderId="0" xfId="0" applyFont="1" applyAlignment="1">
      <alignment/>
    </xf>
    <xf numFmtId="200" fontId="2" fillId="0" borderId="0" xfId="37" applyNumberFormat="1" applyFont="1" applyAlignment="1">
      <alignment/>
    </xf>
    <xf numFmtId="0" fontId="4" fillId="0" borderId="0" xfId="0" applyFont="1" applyAlignment="1">
      <alignment/>
    </xf>
    <xf numFmtId="200" fontId="4" fillId="0" borderId="0" xfId="37" applyNumberFormat="1" applyFont="1" applyAlignment="1">
      <alignment/>
    </xf>
    <xf numFmtId="0" fontId="5" fillId="0" borderId="0" xfId="0" applyFont="1" applyAlignment="1">
      <alignment/>
    </xf>
    <xf numFmtId="200" fontId="2" fillId="0" borderId="10" xfId="37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200" fontId="2" fillId="0" borderId="11" xfId="37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5" fillId="0" borderId="10" xfId="0" applyFont="1" applyBorder="1" applyAlignment="1">
      <alignment/>
    </xf>
    <xf numFmtId="200" fontId="2" fillId="0" borderId="10" xfId="37" applyNumberFormat="1" applyFont="1" applyBorder="1" applyAlignment="1">
      <alignment/>
    </xf>
    <xf numFmtId="0" fontId="5" fillId="0" borderId="0" xfId="0" applyFont="1" applyBorder="1" applyAlignment="1">
      <alignment/>
    </xf>
    <xf numFmtId="200" fontId="5" fillId="0" borderId="0" xfId="37" applyNumberFormat="1" applyFont="1" applyBorder="1" applyAlignment="1">
      <alignment/>
    </xf>
    <xf numFmtId="200" fontId="5" fillId="0" borderId="0" xfId="37" applyNumberFormat="1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200" fontId="6" fillId="0" borderId="0" xfId="37" applyNumberFormat="1" applyFont="1" applyAlignment="1">
      <alignment/>
    </xf>
    <xf numFmtId="0" fontId="3" fillId="0" borderId="0" xfId="0" applyFont="1" applyAlignment="1">
      <alignment/>
    </xf>
    <xf numFmtId="200" fontId="3" fillId="0" borderId="0" xfId="37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43" fontId="5" fillId="0" borderId="0" xfId="0" applyNumberFormat="1" applyFont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5" fillId="0" borderId="14" xfId="0" applyFont="1" applyBorder="1" applyAlignment="1">
      <alignment/>
    </xf>
    <xf numFmtId="200" fontId="5" fillId="0" borderId="14" xfId="37" applyNumberFormat="1" applyFont="1" applyBorder="1" applyAlignment="1">
      <alignment horizontal="center"/>
    </xf>
    <xf numFmtId="0" fontId="5" fillId="0" borderId="12" xfId="0" applyFont="1" applyBorder="1" applyAlignment="1">
      <alignment/>
    </xf>
    <xf numFmtId="200" fontId="5" fillId="0" borderId="12" xfId="37" applyNumberFormat="1" applyFont="1" applyBorder="1" applyAlignment="1">
      <alignment/>
    </xf>
    <xf numFmtId="0" fontId="5" fillId="0" borderId="12" xfId="0" applyFont="1" applyBorder="1" applyAlignment="1">
      <alignment horizontal="left"/>
    </xf>
    <xf numFmtId="200" fontId="5" fillId="0" borderId="12" xfId="37" applyNumberFormat="1" applyFont="1" applyBorder="1" applyAlignment="1">
      <alignment horizontal="center"/>
    </xf>
    <xf numFmtId="0" fontId="5" fillId="0" borderId="13" xfId="0" applyFont="1" applyBorder="1" applyAlignment="1">
      <alignment/>
    </xf>
    <xf numFmtId="200" fontId="5" fillId="0" borderId="13" xfId="37" applyNumberFormat="1" applyFont="1" applyBorder="1" applyAlignment="1">
      <alignment/>
    </xf>
    <xf numFmtId="200" fontId="5" fillId="0" borderId="14" xfId="37" applyNumberFormat="1" applyFont="1" applyFill="1" applyBorder="1" applyAlignment="1">
      <alignment horizontal="center"/>
    </xf>
    <xf numFmtId="200" fontId="5" fillId="0" borderId="12" xfId="37" applyNumberFormat="1" applyFont="1" applyFill="1" applyBorder="1" applyAlignment="1">
      <alignment horizontal="center"/>
    </xf>
    <xf numFmtId="200" fontId="5" fillId="0" borderId="12" xfId="37" applyNumberFormat="1" applyFont="1" applyFill="1" applyBorder="1" applyAlignment="1">
      <alignment/>
    </xf>
    <xf numFmtId="200" fontId="5" fillId="0" borderId="13" xfId="37" applyNumberFormat="1" applyFont="1" applyFill="1" applyBorder="1" applyAlignment="1">
      <alignment/>
    </xf>
    <xf numFmtId="43" fontId="3" fillId="0" borderId="0" xfId="37" applyFont="1" applyAlignment="1">
      <alignment/>
    </xf>
    <xf numFmtId="0" fontId="10" fillId="0" borderId="0" xfId="0" applyFont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5" fillId="0" borderId="16" xfId="0" applyFont="1" applyBorder="1" applyAlignment="1">
      <alignment/>
    </xf>
    <xf numFmtId="0" fontId="0" fillId="0" borderId="0" xfId="0" applyAlignment="1">
      <alignment horizontal="center"/>
    </xf>
    <xf numFmtId="0" fontId="9" fillId="0" borderId="0" xfId="0" applyFont="1" applyAlignment="1">
      <alignment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200" fontId="10" fillId="0" borderId="0" xfId="37" applyNumberFormat="1" applyFont="1" applyAlignment="1">
      <alignment/>
    </xf>
    <xf numFmtId="200" fontId="2" fillId="0" borderId="0" xfId="37" applyNumberFormat="1" applyFont="1" applyAlignment="1">
      <alignment horizontal="center"/>
    </xf>
    <xf numFmtId="200" fontId="0" fillId="0" borderId="0" xfId="37" applyNumberFormat="1" applyFont="1" applyAlignment="1">
      <alignment/>
    </xf>
    <xf numFmtId="200" fontId="9" fillId="0" borderId="0" xfId="37" applyNumberFormat="1" applyFont="1" applyAlignment="1">
      <alignment/>
    </xf>
    <xf numFmtId="200" fontId="5" fillId="0" borderId="16" xfId="37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200" fontId="2" fillId="0" borderId="21" xfId="37" applyNumberFormat="1" applyFont="1" applyBorder="1" applyAlignment="1">
      <alignment horizontal="center"/>
    </xf>
    <xf numFmtId="0" fontId="2" fillId="0" borderId="22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200" fontId="5" fillId="0" borderId="24" xfId="37" applyNumberFormat="1" applyFont="1" applyBorder="1" applyAlignment="1">
      <alignment/>
    </xf>
    <xf numFmtId="0" fontId="9" fillId="0" borderId="0" xfId="0" applyFont="1" applyBorder="1" applyAlignment="1">
      <alignment horizontal="center" vertical="center"/>
    </xf>
    <xf numFmtId="200" fontId="9" fillId="0" borderId="0" xfId="37" applyNumberFormat="1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200" fontId="9" fillId="0" borderId="0" xfId="37" applyNumberFormat="1" applyFont="1" applyAlignment="1">
      <alignment horizontal="center"/>
    </xf>
    <xf numFmtId="0" fontId="2" fillId="0" borderId="11" xfId="0" applyFont="1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3" fillId="0" borderId="15" xfId="0" applyFont="1" applyBorder="1" applyAlignment="1">
      <alignment/>
    </xf>
    <xf numFmtId="43" fontId="3" fillId="0" borderId="0" xfId="37" applyFont="1" applyBorder="1" applyAlignment="1">
      <alignment/>
    </xf>
    <xf numFmtId="43" fontId="4" fillId="0" borderId="0" xfId="37" applyFont="1" applyBorder="1" applyAlignment="1">
      <alignment/>
    </xf>
    <xf numFmtId="0" fontId="0" fillId="0" borderId="0" xfId="0" applyFont="1" applyBorder="1" applyAlignment="1">
      <alignment/>
    </xf>
    <xf numFmtId="43" fontId="4" fillId="0" borderId="0" xfId="37" applyFont="1" applyAlignment="1">
      <alignment/>
    </xf>
    <xf numFmtId="0" fontId="3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10" fillId="0" borderId="0" xfId="0" applyFont="1" applyAlignment="1">
      <alignment horizontal="center"/>
    </xf>
    <xf numFmtId="43" fontId="2" fillId="0" borderId="15" xfId="37" applyNumberFormat="1" applyFont="1" applyBorder="1" applyAlignment="1">
      <alignment horizontal="center"/>
    </xf>
    <xf numFmtId="43" fontId="2" fillId="0" borderId="16" xfId="37" applyNumberFormat="1" applyFont="1" applyBorder="1" applyAlignment="1">
      <alignment/>
    </xf>
    <xf numFmtId="43" fontId="5" fillId="0" borderId="12" xfId="37" applyNumberFormat="1" applyFont="1" applyBorder="1" applyAlignment="1">
      <alignment/>
    </xf>
    <xf numFmtId="43" fontId="2" fillId="0" borderId="12" xfId="37" applyNumberFormat="1" applyFont="1" applyBorder="1" applyAlignment="1">
      <alignment/>
    </xf>
    <xf numFmtId="43" fontId="5" fillId="0" borderId="0" xfId="37" applyNumberFormat="1" applyFont="1" applyAlignment="1">
      <alignment/>
    </xf>
    <xf numFmtId="43" fontId="2" fillId="0" borderId="0" xfId="37" applyNumberFormat="1" applyFont="1" applyAlignment="1">
      <alignment horizontal="center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43" fontId="10" fillId="0" borderId="0" xfId="37" applyFont="1" applyAlignment="1">
      <alignment/>
    </xf>
    <xf numFmtId="43" fontId="2" fillId="0" borderId="0" xfId="37" applyFont="1" applyAlignment="1">
      <alignment/>
    </xf>
    <xf numFmtId="43" fontId="5" fillId="0" borderId="0" xfId="37" applyFont="1" applyAlignment="1">
      <alignment/>
    </xf>
    <xf numFmtId="43" fontId="5" fillId="0" borderId="0" xfId="37" applyFont="1" applyAlignment="1">
      <alignment horizontal="right"/>
    </xf>
    <xf numFmtId="43" fontId="2" fillId="0" borderId="0" xfId="37" applyFont="1" applyAlignment="1">
      <alignment horizontal="right"/>
    </xf>
    <xf numFmtId="0" fontId="3" fillId="0" borderId="15" xfId="0" applyFont="1" applyBorder="1" applyAlignment="1">
      <alignment horizontal="center"/>
    </xf>
    <xf numFmtId="200" fontId="2" fillId="0" borderId="0" xfId="37" applyNumberFormat="1" applyFont="1" applyBorder="1" applyAlignment="1">
      <alignment horizontal="center" vertical="center"/>
    </xf>
    <xf numFmtId="0" fontId="5" fillId="0" borderId="24" xfId="0" applyFont="1" applyBorder="1" applyAlignment="1">
      <alignment/>
    </xf>
    <xf numFmtId="43" fontId="8" fillId="0" borderId="0" xfId="37" applyFont="1" applyFill="1" applyAlignment="1">
      <alignment/>
    </xf>
    <xf numFmtId="0" fontId="9" fillId="0" borderId="0" xfId="0" applyNumberFormat="1" applyFont="1" applyAlignment="1">
      <alignment vertical="top" wrapText="1"/>
    </xf>
    <xf numFmtId="0" fontId="9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5" xfId="0" applyNumberFormat="1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9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9" fillId="0" borderId="0" xfId="0" applyNumberFormat="1" applyFont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40" fillId="0" borderId="30" xfId="33" applyNumberFormat="1" applyBorder="1" applyAlignment="1" applyProtection="1">
      <alignment horizontal="center" vertical="top" wrapText="1"/>
      <protection/>
    </xf>
    <xf numFmtId="43" fontId="5" fillId="0" borderId="24" xfId="37" applyFont="1" applyBorder="1" applyAlignment="1">
      <alignment/>
    </xf>
    <xf numFmtId="0" fontId="13" fillId="0" borderId="15" xfId="0" applyFont="1" applyBorder="1" applyAlignment="1">
      <alignment horizontal="right"/>
    </xf>
    <xf numFmtId="43" fontId="14" fillId="0" borderId="11" xfId="37" applyFont="1" applyBorder="1" applyAlignment="1">
      <alignment/>
    </xf>
    <xf numFmtId="43" fontId="13" fillId="0" borderId="15" xfId="37" applyFont="1" applyBorder="1" applyAlignment="1">
      <alignment/>
    </xf>
    <xf numFmtId="43" fontId="14" fillId="0" borderId="15" xfId="37" applyFont="1" applyBorder="1" applyAlignment="1">
      <alignment/>
    </xf>
    <xf numFmtId="0" fontId="14" fillId="0" borderId="15" xfId="0" applyFont="1" applyBorder="1" applyAlignment="1">
      <alignment/>
    </xf>
    <xf numFmtId="0" fontId="13" fillId="0" borderId="15" xfId="0" applyFont="1" applyBorder="1" applyAlignment="1">
      <alignment/>
    </xf>
    <xf numFmtId="0" fontId="13" fillId="0" borderId="11" xfId="0" applyFont="1" applyBorder="1" applyAlignment="1">
      <alignment/>
    </xf>
    <xf numFmtId="43" fontId="14" fillId="0" borderId="15" xfId="37" applyFont="1" applyFill="1" applyBorder="1" applyAlignment="1">
      <alignment/>
    </xf>
    <xf numFmtId="43" fontId="13" fillId="0" borderId="11" xfId="37" applyFont="1" applyFill="1" applyBorder="1" applyAlignment="1">
      <alignment/>
    </xf>
    <xf numFmtId="43" fontId="13" fillId="0" borderId="15" xfId="37" applyFont="1" applyFill="1" applyBorder="1" applyAlignment="1">
      <alignment/>
    </xf>
    <xf numFmtId="43" fontId="14" fillId="0" borderId="10" xfId="37" applyFont="1" applyBorder="1" applyAlignment="1">
      <alignment/>
    </xf>
    <xf numFmtId="43" fontId="14" fillId="0" borderId="31" xfId="37" applyFont="1" applyBorder="1" applyAlignment="1">
      <alignment/>
    </xf>
    <xf numFmtId="0" fontId="14" fillId="0" borderId="21" xfId="0" applyFont="1" applyBorder="1" applyAlignment="1">
      <alignment/>
    </xf>
    <xf numFmtId="0" fontId="14" fillId="0" borderId="31" xfId="0" applyFont="1" applyBorder="1" applyAlignment="1">
      <alignment/>
    </xf>
    <xf numFmtId="0" fontId="16" fillId="0" borderId="15" xfId="0" applyFont="1" applyBorder="1" applyAlignment="1">
      <alignment/>
    </xf>
    <xf numFmtId="0" fontId="14" fillId="0" borderId="10" xfId="0" applyFont="1" applyBorder="1" applyAlignment="1">
      <alignment/>
    </xf>
    <xf numFmtId="43" fontId="14" fillId="0" borderId="0" xfId="37" applyFont="1" applyBorder="1" applyAlignment="1">
      <alignment/>
    </xf>
    <xf numFmtId="43" fontId="14" fillId="0" borderId="32" xfId="37" applyFont="1" applyBorder="1" applyAlignment="1">
      <alignment/>
    </xf>
    <xf numFmtId="0" fontId="14" fillId="0" borderId="32" xfId="0" applyFont="1" applyBorder="1" applyAlignment="1">
      <alignment/>
    </xf>
    <xf numFmtId="0" fontId="16" fillId="0" borderId="11" xfId="0" applyFont="1" applyBorder="1" applyAlignment="1">
      <alignment/>
    </xf>
    <xf numFmtId="0" fontId="14" fillId="0" borderId="17" xfId="0" applyFont="1" applyBorder="1" applyAlignment="1">
      <alignment/>
    </xf>
    <xf numFmtId="0" fontId="14" fillId="0" borderId="19" xfId="0" applyFont="1" applyBorder="1" applyAlignment="1">
      <alignment/>
    </xf>
    <xf numFmtId="43" fontId="13" fillId="0" borderId="11" xfId="37" applyFont="1" applyBorder="1" applyAlignment="1">
      <alignment/>
    </xf>
    <xf numFmtId="0" fontId="13" fillId="0" borderId="33" xfId="0" applyFont="1" applyBorder="1" applyAlignment="1">
      <alignment/>
    </xf>
    <xf numFmtId="0" fontId="13" fillId="0" borderId="31" xfId="0" applyFont="1" applyBorder="1" applyAlignment="1">
      <alignment/>
    </xf>
    <xf numFmtId="0" fontId="14" fillId="0" borderId="0" xfId="0" applyFont="1" applyBorder="1" applyAlignment="1">
      <alignment/>
    </xf>
    <xf numFmtId="43" fontId="14" fillId="0" borderId="0" xfId="37" applyFont="1" applyFill="1" applyBorder="1" applyAlignment="1">
      <alignment/>
    </xf>
    <xf numFmtId="43" fontId="13" fillId="0" borderId="0" xfId="37" applyFont="1" applyBorder="1" applyAlignment="1">
      <alignment/>
    </xf>
    <xf numFmtId="0" fontId="13" fillId="0" borderId="0" xfId="0" applyFont="1" applyBorder="1" applyAlignment="1">
      <alignment/>
    </xf>
    <xf numFmtId="43" fontId="13" fillId="0" borderId="0" xfId="37" applyFont="1" applyFill="1" applyBorder="1" applyAlignment="1">
      <alignment/>
    </xf>
    <xf numFmtId="0" fontId="14" fillId="0" borderId="34" xfId="0" applyFont="1" applyBorder="1" applyAlignment="1">
      <alignment/>
    </xf>
    <xf numFmtId="0" fontId="13" fillId="0" borderId="11" xfId="0" applyFont="1" applyBorder="1" applyAlignment="1">
      <alignment horizontal="right"/>
    </xf>
    <xf numFmtId="0" fontId="14" fillId="0" borderId="33" xfId="0" applyFont="1" applyBorder="1" applyAlignment="1">
      <alignment/>
    </xf>
    <xf numFmtId="43" fontId="13" fillId="0" borderId="21" xfId="37" applyFont="1" applyBorder="1" applyAlignment="1">
      <alignment/>
    </xf>
    <xf numFmtId="0" fontId="13" fillId="0" borderId="34" xfId="0" applyFont="1" applyBorder="1" applyAlignment="1">
      <alignment/>
    </xf>
    <xf numFmtId="43" fontId="14" fillId="0" borderId="18" xfId="37" applyFont="1" applyBorder="1" applyAlignment="1">
      <alignment/>
    </xf>
    <xf numFmtId="43" fontId="14" fillId="0" borderId="20" xfId="37" applyFont="1" applyBorder="1" applyAlignment="1">
      <alignment/>
    </xf>
    <xf numFmtId="43" fontId="13" fillId="0" borderId="21" xfId="37" applyFont="1" applyFill="1" applyBorder="1" applyAlignment="1">
      <alignment/>
    </xf>
    <xf numFmtId="43" fontId="14" fillId="0" borderId="15" xfId="37" applyFont="1" applyBorder="1" applyAlignment="1">
      <alignment horizontal="center"/>
    </xf>
    <xf numFmtId="43" fontId="13" fillId="0" borderId="10" xfId="37" applyFont="1" applyBorder="1" applyAlignment="1">
      <alignment/>
    </xf>
    <xf numFmtId="0" fontId="13" fillId="0" borderId="0" xfId="0" applyFont="1" applyBorder="1" applyAlignment="1">
      <alignment horizontal="right"/>
    </xf>
    <xf numFmtId="0" fontId="13" fillId="0" borderId="19" xfId="0" applyFont="1" applyBorder="1" applyAlignment="1">
      <alignment/>
    </xf>
    <xf numFmtId="43" fontId="56" fillId="0" borderId="15" xfId="37" applyFont="1" applyBorder="1" applyAlignment="1">
      <alignment/>
    </xf>
    <xf numFmtId="43" fontId="56" fillId="0" borderId="10" xfId="37" applyFont="1" applyBorder="1" applyAlignment="1">
      <alignment/>
    </xf>
    <xf numFmtId="43" fontId="56" fillId="0" borderId="11" xfId="37" applyFont="1" applyBorder="1" applyAlignment="1">
      <alignment/>
    </xf>
    <xf numFmtId="0" fontId="14" fillId="0" borderId="15" xfId="0" applyFont="1" applyBorder="1" applyAlignment="1">
      <alignment horizontal="right"/>
    </xf>
    <xf numFmtId="0" fontId="14" fillId="0" borderId="11" xfId="0" applyFont="1" applyBorder="1" applyAlignment="1">
      <alignment horizontal="right"/>
    </xf>
    <xf numFmtId="43" fontId="13" fillId="0" borderId="15" xfId="37" applyFont="1" applyBorder="1" applyAlignment="1">
      <alignment horizontal="center"/>
    </xf>
    <xf numFmtId="43" fontId="13" fillId="0" borderId="15" xfId="37" applyFont="1" applyBorder="1" applyAlignment="1">
      <alignment horizontal="right"/>
    </xf>
    <xf numFmtId="0" fontId="14" fillId="0" borderId="34" xfId="0" applyFont="1" applyBorder="1" applyAlignment="1">
      <alignment horizontal="right"/>
    </xf>
    <xf numFmtId="43" fontId="8" fillId="0" borderId="0" xfId="0" applyNumberFormat="1" applyFont="1" applyAlignment="1">
      <alignment/>
    </xf>
    <xf numFmtId="0" fontId="13" fillId="0" borderId="10" xfId="0" applyFont="1" applyBorder="1" applyAlignment="1">
      <alignment/>
    </xf>
    <xf numFmtId="0" fontId="18" fillId="0" borderId="19" xfId="0" applyFont="1" applyBorder="1" applyAlignment="1">
      <alignment/>
    </xf>
    <xf numFmtId="43" fontId="56" fillId="0" borderId="0" xfId="37" applyFont="1" applyBorder="1" applyAlignment="1">
      <alignment/>
    </xf>
    <xf numFmtId="0" fontId="14" fillId="0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0" fontId="13" fillId="0" borderId="0" xfId="0" applyFont="1" applyFill="1" applyBorder="1" applyAlignment="1">
      <alignment horizontal="right"/>
    </xf>
    <xf numFmtId="0" fontId="15" fillId="0" borderId="0" xfId="0" applyFont="1" applyBorder="1" applyAlignment="1">
      <alignment horizontal="left"/>
    </xf>
    <xf numFmtId="0" fontId="13" fillId="0" borderId="0" xfId="0" applyFont="1" applyFill="1" applyBorder="1" applyAlignment="1">
      <alignment/>
    </xf>
    <xf numFmtId="0" fontId="13" fillId="0" borderId="0" xfId="0" applyFont="1" applyBorder="1" applyAlignment="1">
      <alignment horizontal="center"/>
    </xf>
    <xf numFmtId="43" fontId="13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43" fontId="8" fillId="0" borderId="0" xfId="37" applyFont="1" applyFill="1" applyBorder="1" applyAlignment="1">
      <alignment/>
    </xf>
    <xf numFmtId="0" fontId="13" fillId="8" borderId="10" xfId="0" applyFont="1" applyFill="1" applyBorder="1" applyAlignment="1">
      <alignment horizontal="center" vertical="center"/>
    </xf>
    <xf numFmtId="0" fontId="13" fillId="8" borderId="31" xfId="0" applyFont="1" applyFill="1" applyBorder="1" applyAlignment="1">
      <alignment horizontal="center"/>
    </xf>
    <xf numFmtId="0" fontId="13" fillId="8" borderId="21" xfId="0" applyFont="1" applyFill="1" applyBorder="1" applyAlignment="1">
      <alignment horizontal="center" vertical="center"/>
    </xf>
    <xf numFmtId="0" fontId="13" fillId="8" borderId="0" xfId="0" applyFont="1" applyFill="1" applyBorder="1" applyAlignment="1">
      <alignment horizontal="center"/>
    </xf>
    <xf numFmtId="0" fontId="3" fillId="8" borderId="10" xfId="0" applyFont="1" applyFill="1" applyBorder="1" applyAlignment="1">
      <alignment/>
    </xf>
    <xf numFmtId="0" fontId="3" fillId="8" borderId="10" xfId="0" applyFont="1" applyFill="1" applyBorder="1" applyAlignment="1">
      <alignment horizontal="center"/>
    </xf>
    <xf numFmtId="0" fontId="13" fillId="8" borderId="11" xfId="0" applyFont="1" applyFill="1" applyBorder="1" applyAlignment="1">
      <alignment vertical="center"/>
    </xf>
    <xf numFmtId="0" fontId="13" fillId="8" borderId="32" xfId="0" applyFont="1" applyFill="1" applyBorder="1" applyAlignment="1">
      <alignment horizontal="center"/>
    </xf>
    <xf numFmtId="43" fontId="13" fillId="8" borderId="19" xfId="37" applyFont="1" applyFill="1" applyBorder="1" applyAlignment="1">
      <alignment horizontal="center"/>
    </xf>
    <xf numFmtId="43" fontId="13" fillId="8" borderId="11" xfId="37" applyFont="1" applyFill="1" applyBorder="1" applyAlignment="1">
      <alignment horizontal="center"/>
    </xf>
    <xf numFmtId="0" fontId="14" fillId="0" borderId="0" xfId="0" applyFont="1" applyBorder="1" applyAlignment="1">
      <alignment horizontal="right"/>
    </xf>
    <xf numFmtId="43" fontId="14" fillId="0" borderId="32" xfId="37" applyFont="1" applyFill="1" applyBorder="1" applyAlignment="1">
      <alignment/>
    </xf>
    <xf numFmtId="43" fontId="14" fillId="0" borderId="11" xfId="37" applyFont="1" applyFill="1" applyBorder="1" applyAlignment="1">
      <alignment/>
    </xf>
    <xf numFmtId="43" fontId="14" fillId="0" borderId="33" xfId="37" applyFont="1" applyBorder="1" applyAlignment="1">
      <alignment/>
    </xf>
    <xf numFmtId="200" fontId="4" fillId="0" borderId="13" xfId="37" applyNumberFormat="1" applyFont="1" applyBorder="1" applyAlignment="1">
      <alignment/>
    </xf>
    <xf numFmtId="0" fontId="0" fillId="0" borderId="13" xfId="0" applyFont="1" applyBorder="1" applyAlignment="1">
      <alignment/>
    </xf>
    <xf numFmtId="43" fontId="3" fillId="0" borderId="15" xfId="37" applyFont="1" applyBorder="1" applyAlignment="1">
      <alignment/>
    </xf>
    <xf numFmtId="0" fontId="9" fillId="0" borderId="15" xfId="0" applyFont="1" applyBorder="1" applyAlignment="1">
      <alignment/>
    </xf>
    <xf numFmtId="200" fontId="4" fillId="0" borderId="12" xfId="37" applyNumberFormat="1" applyFont="1" applyBorder="1" applyAlignment="1">
      <alignment/>
    </xf>
    <xf numFmtId="0" fontId="0" fillId="0" borderId="12" xfId="0" applyFont="1" applyBorder="1" applyAlignment="1">
      <alignment/>
    </xf>
    <xf numFmtId="200" fontId="4" fillId="0" borderId="16" xfId="37" applyNumberFormat="1" applyFont="1" applyBorder="1" applyAlignment="1">
      <alignment/>
    </xf>
    <xf numFmtId="0" fontId="0" fillId="0" borderId="16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3" fontId="3" fillId="0" borderId="17" xfId="37" applyFont="1" applyBorder="1" applyAlignment="1">
      <alignment horizontal="center"/>
    </xf>
    <xf numFmtId="43" fontId="3" fillId="0" borderId="18" xfId="37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43" fontId="3" fillId="0" borderId="19" xfId="37" applyFont="1" applyBorder="1" applyAlignment="1">
      <alignment horizontal="center"/>
    </xf>
    <xf numFmtId="43" fontId="3" fillId="0" borderId="20" xfId="37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43" fontId="4" fillId="0" borderId="16" xfId="37" applyFont="1" applyBorder="1" applyAlignment="1">
      <alignment/>
    </xf>
    <xf numFmtId="43" fontId="4" fillId="0" borderId="12" xfId="37" applyFont="1" applyBorder="1" applyAlignment="1">
      <alignment/>
    </xf>
    <xf numFmtId="43" fontId="4" fillId="0" borderId="13" xfId="37" applyFont="1" applyBorder="1" applyAlignment="1">
      <alignment/>
    </xf>
    <xf numFmtId="0" fontId="13" fillId="8" borderId="17" xfId="0" applyFont="1" applyFill="1" applyBorder="1" applyAlignment="1">
      <alignment horizontal="center" vertical="center"/>
    </xf>
    <xf numFmtId="0" fontId="13" fillId="8" borderId="31" xfId="0" applyFont="1" applyFill="1" applyBorder="1" applyAlignment="1">
      <alignment horizontal="center" vertical="center"/>
    </xf>
    <xf numFmtId="0" fontId="13" fillId="8" borderId="18" xfId="0" applyFont="1" applyFill="1" applyBorder="1" applyAlignment="1">
      <alignment horizontal="center" vertical="center"/>
    </xf>
    <xf numFmtId="0" fontId="13" fillId="8" borderId="19" xfId="0" applyFont="1" applyFill="1" applyBorder="1" applyAlignment="1">
      <alignment horizontal="center" vertical="center"/>
    </xf>
    <xf numFmtId="0" fontId="13" fillId="8" borderId="32" xfId="0" applyFont="1" applyFill="1" applyBorder="1" applyAlignment="1">
      <alignment horizontal="center" vertical="center"/>
    </xf>
    <xf numFmtId="0" fontId="13" fillId="8" borderId="20" xfId="0" applyFont="1" applyFill="1" applyBorder="1" applyAlignment="1">
      <alignment horizontal="center" vertical="center"/>
    </xf>
    <xf numFmtId="0" fontId="13" fillId="8" borderId="34" xfId="0" applyFont="1" applyFill="1" applyBorder="1" applyAlignment="1">
      <alignment horizontal="center" vertical="center"/>
    </xf>
    <xf numFmtId="0" fontId="13" fillId="8" borderId="33" xfId="0" applyFont="1" applyFill="1" applyBorder="1" applyAlignment="1">
      <alignment horizontal="center" vertical="center"/>
    </xf>
    <xf numFmtId="0" fontId="13" fillId="8" borderId="35" xfId="0" applyFont="1" applyFill="1" applyBorder="1" applyAlignment="1">
      <alignment horizontal="center" vertical="center"/>
    </xf>
    <xf numFmtId="43" fontId="2" fillId="0" borderId="0" xfId="37" applyFont="1" applyAlignment="1">
      <alignment horizontal="center"/>
    </xf>
    <xf numFmtId="43" fontId="2" fillId="0" borderId="32" xfId="37" applyFont="1" applyBorder="1" applyAlignment="1">
      <alignment horizontal="center"/>
    </xf>
    <xf numFmtId="43" fontId="2" fillId="0" borderId="0" xfId="37" applyFont="1" applyBorder="1" applyAlignment="1">
      <alignment horizont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200" fontId="2" fillId="0" borderId="10" xfId="37" applyNumberFormat="1" applyFont="1" applyBorder="1" applyAlignment="1">
      <alignment horizontal="center" vertical="center"/>
    </xf>
    <xf numFmtId="200" fontId="2" fillId="0" borderId="11" xfId="37" applyNumberFormat="1" applyFont="1" applyBorder="1" applyAlignment="1">
      <alignment horizontal="center" vertical="center"/>
    </xf>
    <xf numFmtId="0" fontId="0" fillId="0" borderId="11" xfId="0" applyBorder="1" applyAlignment="1">
      <alignment/>
    </xf>
    <xf numFmtId="0" fontId="5" fillId="0" borderId="36" xfId="0" applyFont="1" applyBorder="1" applyAlignment="1">
      <alignment horizontal="left"/>
    </xf>
    <xf numFmtId="0" fontId="0" fillId="0" borderId="37" xfId="0" applyBorder="1" applyAlignment="1">
      <alignment/>
    </xf>
    <xf numFmtId="200" fontId="2" fillId="0" borderId="16" xfId="37" applyNumberFormat="1" applyFont="1" applyBorder="1" applyAlignment="1">
      <alignment horizontal="center" vertical="center"/>
    </xf>
    <xf numFmtId="200" fontId="9" fillId="0" borderId="13" xfId="37" applyNumberFormat="1" applyFont="1" applyBorder="1" applyAlignment="1">
      <alignment horizontal="center" vertical="center"/>
    </xf>
    <xf numFmtId="200" fontId="5" fillId="0" borderId="34" xfId="37" applyNumberFormat="1" applyFont="1" applyBorder="1" applyAlignment="1">
      <alignment/>
    </xf>
    <xf numFmtId="200" fontId="5" fillId="0" borderId="35" xfId="37" applyNumberFormat="1" applyFont="1" applyBorder="1" applyAlignment="1">
      <alignment/>
    </xf>
    <xf numFmtId="200" fontId="2" fillId="0" borderId="17" xfId="37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200" fontId="9" fillId="0" borderId="19" xfId="37" applyNumberFormat="1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200" fontId="2" fillId="0" borderId="18" xfId="37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" fillId="0" borderId="40" xfId="0" applyFont="1" applyBorder="1" applyAlignment="1">
      <alignment horizontal="left"/>
    </xf>
    <xf numFmtId="0" fontId="0" fillId="0" borderId="41" xfId="0" applyBorder="1" applyAlignment="1">
      <alignment/>
    </xf>
    <xf numFmtId="0" fontId="2" fillId="0" borderId="17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5" fillId="0" borderId="42" xfId="0" applyFont="1" applyBorder="1" applyAlignment="1">
      <alignment horizontal="left"/>
    </xf>
    <xf numFmtId="0" fontId="0" fillId="0" borderId="43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200" fontId="9" fillId="0" borderId="11" xfId="37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43" fontId="2" fillId="0" borderId="10" xfId="37" applyNumberFormat="1" applyFont="1" applyBorder="1" applyAlignment="1">
      <alignment horizontal="center" vertical="center"/>
    </xf>
    <xf numFmtId="43" fontId="9" fillId="0" borderId="11" xfId="37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Hyperlink" xfId="33"/>
    <cellStyle name="การคำนวณ" xfId="34"/>
    <cellStyle name="ข้อความเตือน" xfId="35"/>
    <cellStyle name="ข้อความอธิบาย" xfId="36"/>
    <cellStyle name="Comma" xfId="37"/>
    <cellStyle name="Comma [0]" xfId="38"/>
    <cellStyle name="Currency" xfId="39"/>
    <cellStyle name="Currency [0]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35</xdr:row>
      <xdr:rowOff>19050</xdr:rowOff>
    </xdr:from>
    <xdr:to>
      <xdr:col>4</xdr:col>
      <xdr:colOff>66675</xdr:colOff>
      <xdr:row>37</xdr:row>
      <xdr:rowOff>0</xdr:rowOff>
    </xdr:to>
    <xdr:sp>
      <xdr:nvSpPr>
        <xdr:cNvPr id="1" name="Line 2"/>
        <xdr:cNvSpPr>
          <a:spLocks/>
        </xdr:cNvSpPr>
      </xdr:nvSpPr>
      <xdr:spPr>
        <a:xfrm>
          <a:off x="5610225" y="10772775"/>
          <a:ext cx="191452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46</xdr:row>
      <xdr:rowOff>19050</xdr:rowOff>
    </xdr:from>
    <xdr:to>
      <xdr:col>4</xdr:col>
      <xdr:colOff>38100</xdr:colOff>
      <xdr:row>49</xdr:row>
      <xdr:rowOff>0</xdr:rowOff>
    </xdr:to>
    <xdr:sp>
      <xdr:nvSpPr>
        <xdr:cNvPr id="2" name="Line 3"/>
        <xdr:cNvSpPr>
          <a:spLocks/>
        </xdr:cNvSpPr>
      </xdr:nvSpPr>
      <xdr:spPr>
        <a:xfrm>
          <a:off x="5610225" y="14154150"/>
          <a:ext cx="1885950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981075</xdr:colOff>
      <xdr:row>60</xdr:row>
      <xdr:rowOff>38100</xdr:rowOff>
    </xdr:from>
    <xdr:to>
      <xdr:col>8</xdr:col>
      <xdr:colOff>19050</xdr:colOff>
      <xdr:row>62</xdr:row>
      <xdr:rowOff>0</xdr:rowOff>
    </xdr:to>
    <xdr:sp>
      <xdr:nvSpPr>
        <xdr:cNvPr id="3" name="Line 4"/>
        <xdr:cNvSpPr>
          <a:spLocks/>
        </xdr:cNvSpPr>
      </xdr:nvSpPr>
      <xdr:spPr>
        <a:xfrm>
          <a:off x="10696575" y="18440400"/>
          <a:ext cx="103822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981075</xdr:colOff>
      <xdr:row>70</xdr:row>
      <xdr:rowOff>38100</xdr:rowOff>
    </xdr:from>
    <xdr:to>
      <xdr:col>9</xdr:col>
      <xdr:colOff>9525</xdr:colOff>
      <xdr:row>72</xdr:row>
      <xdr:rowOff>285750</xdr:rowOff>
    </xdr:to>
    <xdr:sp>
      <xdr:nvSpPr>
        <xdr:cNvPr id="4" name="Line 5"/>
        <xdr:cNvSpPr>
          <a:spLocks/>
        </xdr:cNvSpPr>
      </xdr:nvSpPr>
      <xdr:spPr>
        <a:xfrm>
          <a:off x="10696575" y="21288375"/>
          <a:ext cx="228600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981075</xdr:colOff>
      <xdr:row>81</xdr:row>
      <xdr:rowOff>38100</xdr:rowOff>
    </xdr:from>
    <xdr:to>
      <xdr:col>9</xdr:col>
      <xdr:colOff>9525</xdr:colOff>
      <xdr:row>83</xdr:row>
      <xdr:rowOff>285750</xdr:rowOff>
    </xdr:to>
    <xdr:sp>
      <xdr:nvSpPr>
        <xdr:cNvPr id="5" name="Line 6"/>
        <xdr:cNvSpPr>
          <a:spLocks/>
        </xdr:cNvSpPr>
      </xdr:nvSpPr>
      <xdr:spPr>
        <a:xfrm>
          <a:off x="10696575" y="24431625"/>
          <a:ext cx="228600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981075</xdr:colOff>
      <xdr:row>93</xdr:row>
      <xdr:rowOff>38100</xdr:rowOff>
    </xdr:from>
    <xdr:to>
      <xdr:col>9</xdr:col>
      <xdr:colOff>9525</xdr:colOff>
      <xdr:row>95</xdr:row>
      <xdr:rowOff>285750</xdr:rowOff>
    </xdr:to>
    <xdr:sp>
      <xdr:nvSpPr>
        <xdr:cNvPr id="6" name="Line 7"/>
        <xdr:cNvSpPr>
          <a:spLocks/>
        </xdr:cNvSpPr>
      </xdr:nvSpPr>
      <xdr:spPr>
        <a:xfrm>
          <a:off x="10696575" y="27879675"/>
          <a:ext cx="228600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981075</xdr:colOff>
      <xdr:row>104</xdr:row>
      <xdr:rowOff>38100</xdr:rowOff>
    </xdr:from>
    <xdr:to>
      <xdr:col>9</xdr:col>
      <xdr:colOff>9525</xdr:colOff>
      <xdr:row>106</xdr:row>
      <xdr:rowOff>285750</xdr:rowOff>
    </xdr:to>
    <xdr:sp>
      <xdr:nvSpPr>
        <xdr:cNvPr id="7" name="Line 8"/>
        <xdr:cNvSpPr>
          <a:spLocks/>
        </xdr:cNvSpPr>
      </xdr:nvSpPr>
      <xdr:spPr>
        <a:xfrm>
          <a:off x="10696575" y="31022925"/>
          <a:ext cx="228600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981075</xdr:colOff>
      <xdr:row>115</xdr:row>
      <xdr:rowOff>38100</xdr:rowOff>
    </xdr:from>
    <xdr:to>
      <xdr:col>9</xdr:col>
      <xdr:colOff>9525</xdr:colOff>
      <xdr:row>117</xdr:row>
      <xdr:rowOff>285750</xdr:rowOff>
    </xdr:to>
    <xdr:sp>
      <xdr:nvSpPr>
        <xdr:cNvPr id="8" name="Line 9"/>
        <xdr:cNvSpPr>
          <a:spLocks/>
        </xdr:cNvSpPr>
      </xdr:nvSpPr>
      <xdr:spPr>
        <a:xfrm>
          <a:off x="10696575" y="34166175"/>
          <a:ext cx="228600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981075</xdr:colOff>
      <xdr:row>115</xdr:row>
      <xdr:rowOff>38100</xdr:rowOff>
    </xdr:from>
    <xdr:to>
      <xdr:col>9</xdr:col>
      <xdr:colOff>9525</xdr:colOff>
      <xdr:row>117</xdr:row>
      <xdr:rowOff>285750</xdr:rowOff>
    </xdr:to>
    <xdr:sp>
      <xdr:nvSpPr>
        <xdr:cNvPr id="9" name="Line 10"/>
        <xdr:cNvSpPr>
          <a:spLocks/>
        </xdr:cNvSpPr>
      </xdr:nvSpPr>
      <xdr:spPr>
        <a:xfrm>
          <a:off x="10696575" y="34166175"/>
          <a:ext cx="228600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126</xdr:row>
      <xdr:rowOff>19050</xdr:rowOff>
    </xdr:from>
    <xdr:to>
      <xdr:col>4</xdr:col>
      <xdr:colOff>66675</xdr:colOff>
      <xdr:row>128</xdr:row>
      <xdr:rowOff>0</xdr:rowOff>
    </xdr:to>
    <xdr:sp>
      <xdr:nvSpPr>
        <xdr:cNvPr id="10" name="Line 11"/>
        <xdr:cNvSpPr>
          <a:spLocks/>
        </xdr:cNvSpPr>
      </xdr:nvSpPr>
      <xdr:spPr>
        <a:xfrm>
          <a:off x="5610225" y="37461825"/>
          <a:ext cx="191452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619;&#3634;&#3618;&#3592;&#3656;&#3634;&#3618;&#3648;&#3607;&#3624;&#3610;&#3633;&#3597;&#3633;&#3605;&#3636;%2052-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Desktop\&#3619;&#3634;&#3618;&#3592;&#3656;&#3634;&#3618;+&#35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ครุภัณฑ์ทุกกอง"/>
      <sheetName val="คุณสมบัติครุภัณฑ์"/>
      <sheetName val="Sheet3"/>
      <sheetName val="สป1"/>
      <sheetName val="ศึกษา"/>
      <sheetName val="สาธา"/>
      <sheetName val="ช่าง"/>
      <sheetName val="คลัง"/>
      <sheetName val="สรุปพอสังเขป"/>
      <sheetName val="ประชาสัมพันธ์"/>
      <sheetName val="Sheet2"/>
      <sheetName val="Sheet1"/>
      <sheetName val="รายจ่าย"/>
    </sheetNames>
    <sheetDataSet>
      <sheetData sheetId="12">
        <row r="16">
          <cell r="D16">
            <v>868850</v>
          </cell>
        </row>
        <row r="17">
          <cell r="D17">
            <v>0</v>
          </cell>
        </row>
        <row r="18">
          <cell r="D18">
            <v>246120</v>
          </cell>
        </row>
        <row r="19">
          <cell r="D19">
            <v>42000</v>
          </cell>
        </row>
        <row r="20">
          <cell r="D20">
            <v>70000</v>
          </cell>
        </row>
        <row r="21">
          <cell r="D21">
            <v>133800</v>
          </cell>
        </row>
        <row r="22">
          <cell r="D22">
            <v>0</v>
          </cell>
        </row>
        <row r="23">
          <cell r="D23">
            <v>45000</v>
          </cell>
        </row>
        <row r="24">
          <cell r="D24">
            <v>60000</v>
          </cell>
        </row>
        <row r="25">
          <cell r="D25">
            <v>125700</v>
          </cell>
        </row>
        <row r="26">
          <cell r="D26">
            <v>0</v>
          </cell>
        </row>
        <row r="27">
          <cell r="D27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รายชื่อผู้รับเอกสาร"/>
      <sheetName val="Sheet1"/>
      <sheetName val="ทั่วไป"/>
      <sheetName val="งานบริหารทั่วไป 110"/>
      <sheetName val="งานสงบ 120"/>
      <sheetName val="การศึกษา 210"/>
      <sheetName val="สาธา 220"/>
      <sheetName val="สงเคราะห์ 230"/>
      <sheetName val="เคหะ 240"/>
      <sheetName val="เข้มแข็ง 250"/>
      <sheetName val="ศาสนา 260"/>
      <sheetName val="งบกลาง 410"/>
      <sheetName val="E สป"/>
      <sheetName val="E คลัง"/>
      <sheetName val="Eช่าง"/>
      <sheetName val="E ศึกษา"/>
      <sheetName val="E สาธา"/>
      <sheetName val="E รายจ่าย"/>
      <sheetName val="กราฟ"/>
      <sheetName val=" Eรายได้ 40 %"/>
      <sheetName val="แยกตามงบ-งาน"/>
      <sheetName val="Sheet2"/>
      <sheetName val="แยกตามงบ-แผนงาน 55"/>
      <sheetName val="ประชาสัมพันธ์"/>
      <sheetName val="Sheet4"/>
      <sheetName val="Sheet3"/>
    </sheetNames>
    <sheetDataSet>
      <sheetData sheetId="3">
        <row r="3">
          <cell r="H3">
            <v>11089480</v>
          </cell>
        </row>
      </sheetData>
      <sheetData sheetId="4">
        <row r="7">
          <cell r="F7">
            <v>2030400</v>
          </cell>
        </row>
      </sheetData>
      <sheetData sheetId="5">
        <row r="5">
          <cell r="I5">
            <v>5052240</v>
          </cell>
        </row>
      </sheetData>
      <sheetData sheetId="7">
        <row r="7">
          <cell r="F7">
            <v>100000</v>
          </cell>
        </row>
      </sheetData>
      <sheetData sheetId="9">
        <row r="7">
          <cell r="F7">
            <v>750000</v>
          </cell>
        </row>
      </sheetData>
      <sheetData sheetId="10">
        <row r="6">
          <cell r="H6">
            <v>830000</v>
          </cell>
        </row>
      </sheetData>
      <sheetData sheetId="17">
        <row r="33">
          <cell r="D33">
            <v>3401840</v>
          </cell>
          <cell r="F33">
            <v>4818360</v>
          </cell>
        </row>
      </sheetData>
      <sheetData sheetId="20">
        <row r="4">
          <cell r="C4">
            <v>5797140</v>
          </cell>
          <cell r="D4">
            <v>3524400</v>
          </cell>
          <cell r="E4">
            <v>373500</v>
          </cell>
          <cell r="F4">
            <v>123500</v>
          </cell>
        </row>
        <row r="5">
          <cell r="C5">
            <v>892740</v>
          </cell>
          <cell r="D5">
            <v>353200</v>
          </cell>
          <cell r="E5">
            <v>25000</v>
          </cell>
        </row>
        <row r="7">
          <cell r="C7">
            <v>942000</v>
          </cell>
          <cell r="D7">
            <v>774900</v>
          </cell>
          <cell r="E7">
            <v>185000</v>
          </cell>
          <cell r="F7">
            <v>20000</v>
          </cell>
        </row>
        <row r="8">
          <cell r="C8">
            <v>108000</v>
          </cell>
        </row>
        <row r="11">
          <cell r="C11">
            <v>411600</v>
          </cell>
          <cell r="D11">
            <v>737200</v>
          </cell>
          <cell r="E11">
            <v>15000</v>
          </cell>
        </row>
        <row r="12">
          <cell r="D12">
            <v>2117240</v>
          </cell>
          <cell r="F12">
            <v>1721200</v>
          </cell>
        </row>
        <row r="13">
          <cell r="D13">
            <v>50000</v>
          </cell>
        </row>
        <row r="15">
          <cell r="C15">
            <v>1907160</v>
          </cell>
          <cell r="D15">
            <v>2421200</v>
          </cell>
          <cell r="E15">
            <v>180000</v>
          </cell>
          <cell r="F15">
            <v>70000</v>
          </cell>
        </row>
        <row r="16">
          <cell r="D16">
            <v>240000</v>
          </cell>
        </row>
        <row r="18">
          <cell r="D18">
            <v>100000</v>
          </cell>
        </row>
        <row r="20">
          <cell r="C20">
            <v>884040</v>
          </cell>
          <cell r="D20">
            <v>831600</v>
          </cell>
          <cell r="E20">
            <v>1566200</v>
          </cell>
          <cell r="F20">
            <v>120000</v>
          </cell>
        </row>
        <row r="23">
          <cell r="D23">
            <v>750000</v>
          </cell>
        </row>
        <row r="25">
          <cell r="D25">
            <v>100000</v>
          </cell>
        </row>
        <row r="26">
          <cell r="D26">
            <v>700000</v>
          </cell>
        </row>
        <row r="29">
          <cell r="H29">
            <v>1427680.2236759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J37"/>
  <sheetViews>
    <sheetView view="pageLayout" zoomScaleSheetLayoutView="100" workbookViewId="0" topLeftCell="A1">
      <selection activeCell="B2" sqref="B2:C2"/>
    </sheetView>
  </sheetViews>
  <sheetFormatPr defaultColWidth="9.140625" defaultRowHeight="12.75"/>
  <cols>
    <col min="1" max="1" width="39.7109375" style="3" customWidth="1"/>
    <col min="2" max="2" width="11.28125" style="77" customWidth="1"/>
    <col min="3" max="3" width="3.140625" style="77" customWidth="1"/>
    <col min="4" max="4" width="11.28125" style="3" customWidth="1"/>
    <col min="5" max="5" width="3.57421875" style="3" customWidth="1"/>
    <col min="6" max="6" width="12.8515625" style="4" customWidth="1"/>
    <col min="7" max="7" width="3.140625" style="3" customWidth="1"/>
    <col min="8" max="8" width="12.00390625" style="3" customWidth="1"/>
    <col min="9" max="9" width="9.140625" style="3" customWidth="1"/>
    <col min="10" max="10" width="14.28125" style="4" customWidth="1"/>
    <col min="11" max="16384" width="9.140625" style="3" customWidth="1"/>
  </cols>
  <sheetData>
    <row r="1" spans="1:10" s="19" customFormat="1" ht="21.75">
      <c r="A1" s="19" t="s">
        <v>33</v>
      </c>
      <c r="B1" s="38"/>
      <c r="C1" s="38"/>
      <c r="F1" s="20"/>
      <c r="J1" s="20"/>
    </row>
    <row r="2" spans="1:10" s="19" customFormat="1" ht="21.75">
      <c r="A2" s="200" t="s">
        <v>41</v>
      </c>
      <c r="B2" s="202" t="s">
        <v>40</v>
      </c>
      <c r="C2" s="203"/>
      <c r="D2" s="204" t="s">
        <v>0</v>
      </c>
      <c r="E2" s="205"/>
      <c r="F2" s="204" t="s">
        <v>0</v>
      </c>
      <c r="G2" s="205"/>
      <c r="H2" s="200" t="s">
        <v>1</v>
      </c>
      <c r="J2" s="20"/>
    </row>
    <row r="3" spans="1:10" s="19" customFormat="1" ht="21.75">
      <c r="A3" s="201"/>
      <c r="B3" s="206" t="s">
        <v>174</v>
      </c>
      <c r="C3" s="207"/>
      <c r="D3" s="208" t="s">
        <v>173</v>
      </c>
      <c r="E3" s="209"/>
      <c r="F3" s="208" t="s">
        <v>175</v>
      </c>
      <c r="G3" s="209"/>
      <c r="H3" s="201"/>
      <c r="J3" s="20"/>
    </row>
    <row r="4" spans="1:8" ht="23.25">
      <c r="A4" s="79" t="s">
        <v>34</v>
      </c>
      <c r="B4" s="210">
        <v>1593178.43</v>
      </c>
      <c r="C4" s="199"/>
      <c r="D4" s="198">
        <v>1900732</v>
      </c>
      <c r="E4" s="199"/>
      <c r="F4" s="198">
        <v>1427680</v>
      </c>
      <c r="G4" s="199"/>
      <c r="H4" s="68"/>
    </row>
    <row r="5" spans="1:8" ht="23.25">
      <c r="A5" s="24" t="s">
        <v>35</v>
      </c>
      <c r="B5" s="211">
        <v>10084862.26</v>
      </c>
      <c r="C5" s="197"/>
      <c r="D5" s="196">
        <v>11612148</v>
      </c>
      <c r="E5" s="197"/>
      <c r="F5" s="196">
        <v>10942680</v>
      </c>
      <c r="G5" s="197"/>
      <c r="H5" s="69"/>
    </row>
    <row r="6" spans="1:8" ht="23.25">
      <c r="A6" s="24" t="s">
        <v>36</v>
      </c>
      <c r="B6" s="211">
        <v>8247484.26</v>
      </c>
      <c r="C6" s="197"/>
      <c r="D6" s="196">
        <v>9612620</v>
      </c>
      <c r="E6" s="197"/>
      <c r="F6" s="196">
        <v>12700240</v>
      </c>
      <c r="G6" s="197"/>
      <c r="H6" s="69"/>
    </row>
    <row r="7" spans="1:8" ht="23.25">
      <c r="A7" s="24" t="s">
        <v>37</v>
      </c>
      <c r="B7" s="211">
        <v>607980.06</v>
      </c>
      <c r="C7" s="197"/>
      <c r="D7" s="196">
        <v>4307400</v>
      </c>
      <c r="E7" s="197"/>
      <c r="F7" s="196">
        <v>2344700</v>
      </c>
      <c r="G7" s="197"/>
      <c r="H7" s="69"/>
    </row>
    <row r="8" spans="1:8" ht="23.25">
      <c r="A8" s="24" t="s">
        <v>38</v>
      </c>
      <c r="B8" s="211">
        <v>181500</v>
      </c>
      <c r="C8" s="197"/>
      <c r="D8" s="196">
        <v>2067100</v>
      </c>
      <c r="E8" s="197"/>
      <c r="F8" s="196">
        <v>2084700</v>
      </c>
      <c r="G8" s="197"/>
      <c r="H8" s="69"/>
    </row>
    <row r="9" spans="1:8" ht="23.25">
      <c r="A9" s="24" t="s">
        <v>39</v>
      </c>
      <c r="B9" s="211">
        <v>0</v>
      </c>
      <c r="C9" s="197"/>
      <c r="D9" s="196">
        <v>0</v>
      </c>
      <c r="E9" s="197"/>
      <c r="F9" s="196">
        <v>0</v>
      </c>
      <c r="G9" s="197"/>
      <c r="H9" s="69"/>
    </row>
    <row r="10" spans="1:8" ht="23.25">
      <c r="A10" s="25"/>
      <c r="B10" s="212"/>
      <c r="C10" s="193"/>
      <c r="D10" s="192"/>
      <c r="E10" s="193"/>
      <c r="F10" s="192"/>
      <c r="G10" s="193"/>
      <c r="H10" s="70"/>
    </row>
    <row r="11" spans="1:10" s="19" customFormat="1" ht="21.75">
      <c r="A11" s="95" t="s">
        <v>71</v>
      </c>
      <c r="B11" s="194">
        <f>SUM(B4:C8)</f>
        <v>20715005.009999998</v>
      </c>
      <c r="C11" s="195"/>
      <c r="D11" s="194">
        <f>SUM(D4:E10)</f>
        <v>29500000</v>
      </c>
      <c r="E11" s="195"/>
      <c r="F11" s="194">
        <f>SUM(F4:G10)</f>
        <v>29500000</v>
      </c>
      <c r="G11" s="195"/>
      <c r="H11" s="73"/>
      <c r="J11" s="20"/>
    </row>
    <row r="12" spans="1:10" s="19" customFormat="1" ht="21.75">
      <c r="A12" s="78"/>
      <c r="B12" s="74"/>
      <c r="C12" s="72"/>
      <c r="D12" s="74"/>
      <c r="E12" s="72"/>
      <c r="F12" s="74"/>
      <c r="G12" s="72"/>
      <c r="H12" s="78"/>
      <c r="J12" s="20"/>
    </row>
    <row r="13" spans="1:10" s="19" customFormat="1" ht="21.75">
      <c r="A13" s="78"/>
      <c r="B13" s="74"/>
      <c r="C13" s="72"/>
      <c r="D13" s="74"/>
      <c r="E13" s="72"/>
      <c r="F13" s="74"/>
      <c r="G13" s="72"/>
      <c r="H13" s="78"/>
      <c r="J13" s="20"/>
    </row>
    <row r="14" spans="1:10" s="19" customFormat="1" ht="21.75">
      <c r="A14" s="78"/>
      <c r="B14" s="74"/>
      <c r="C14" s="72"/>
      <c r="D14" s="74"/>
      <c r="E14" s="72"/>
      <c r="F14" s="74"/>
      <c r="G14" s="72"/>
      <c r="H14" s="78"/>
      <c r="J14" s="20"/>
    </row>
    <row r="15" spans="1:10" s="19" customFormat="1" ht="21.75">
      <c r="A15" s="78"/>
      <c r="B15" s="74"/>
      <c r="C15" s="72"/>
      <c r="D15" s="74"/>
      <c r="E15" s="72"/>
      <c r="F15" s="74"/>
      <c r="G15" s="72"/>
      <c r="H15" s="78"/>
      <c r="J15" s="20"/>
    </row>
    <row r="16" spans="1:10" s="19" customFormat="1" ht="21.75">
      <c r="A16" s="78"/>
      <c r="B16" s="74"/>
      <c r="C16" s="72"/>
      <c r="D16" s="74"/>
      <c r="E16" s="72"/>
      <c r="F16" s="74"/>
      <c r="G16" s="72"/>
      <c r="H16" s="78"/>
      <c r="J16" s="20"/>
    </row>
    <row r="17" spans="1:10" s="19" customFormat="1" ht="21.75">
      <c r="A17" s="78"/>
      <c r="B17" s="74"/>
      <c r="C17" s="72"/>
      <c r="D17" s="74"/>
      <c r="E17" s="72"/>
      <c r="F17" s="74"/>
      <c r="G17" s="72"/>
      <c r="H17" s="78"/>
      <c r="J17" s="20"/>
    </row>
    <row r="18" spans="1:10" s="19" customFormat="1" ht="21.75">
      <c r="A18" s="78"/>
      <c r="B18" s="74"/>
      <c r="C18" s="72"/>
      <c r="D18" s="74"/>
      <c r="E18" s="72"/>
      <c r="F18" s="74"/>
      <c r="G18" s="72"/>
      <c r="H18" s="78"/>
      <c r="J18" s="20"/>
    </row>
    <row r="19" spans="1:10" s="19" customFormat="1" ht="21.75">
      <c r="A19" s="78"/>
      <c r="B19" s="74"/>
      <c r="C19" s="72"/>
      <c r="D19" s="74"/>
      <c r="E19" s="72"/>
      <c r="F19" s="74"/>
      <c r="G19" s="72"/>
      <c r="H19" s="78"/>
      <c r="J19" s="20"/>
    </row>
    <row r="20" spans="1:10" s="19" customFormat="1" ht="21.75">
      <c r="A20" s="78"/>
      <c r="B20" s="74"/>
      <c r="C20" s="72"/>
      <c r="D20" s="74"/>
      <c r="E20" s="72"/>
      <c r="F20" s="74"/>
      <c r="G20" s="72"/>
      <c r="H20" s="78"/>
      <c r="J20" s="20"/>
    </row>
    <row r="21" spans="1:10" s="19" customFormat="1" ht="21.75">
      <c r="A21" s="78"/>
      <c r="B21" s="74"/>
      <c r="C21" s="72"/>
      <c r="D21" s="74"/>
      <c r="E21" s="72"/>
      <c r="F21" s="74"/>
      <c r="G21" s="72"/>
      <c r="H21" s="78"/>
      <c r="J21" s="20"/>
    </row>
    <row r="22" spans="1:10" s="19" customFormat="1" ht="21.75">
      <c r="A22" s="78"/>
      <c r="B22" s="74"/>
      <c r="C22" s="72"/>
      <c r="D22" s="74"/>
      <c r="E22" s="72"/>
      <c r="F22" s="74"/>
      <c r="G22" s="72"/>
      <c r="H22" s="78"/>
      <c r="J22" s="20"/>
    </row>
    <row r="23" spans="1:10" s="19" customFormat="1" ht="21.75">
      <c r="A23" s="78"/>
      <c r="B23" s="74"/>
      <c r="C23" s="72"/>
      <c r="D23" s="74"/>
      <c r="E23" s="72"/>
      <c r="F23" s="74"/>
      <c r="G23" s="72"/>
      <c r="H23" s="78"/>
      <c r="J23" s="20"/>
    </row>
    <row r="24" spans="1:10" s="19" customFormat="1" ht="21.75">
      <c r="A24" s="78"/>
      <c r="B24" s="74"/>
      <c r="C24" s="72"/>
      <c r="D24" s="74"/>
      <c r="E24" s="72"/>
      <c r="F24" s="74"/>
      <c r="G24" s="72"/>
      <c r="H24" s="78"/>
      <c r="J24" s="20"/>
    </row>
    <row r="25" spans="1:10" s="19" customFormat="1" ht="21.75">
      <c r="A25" s="78"/>
      <c r="B25" s="74"/>
      <c r="C25" s="72"/>
      <c r="D25" s="74"/>
      <c r="E25" s="72"/>
      <c r="F25" s="74"/>
      <c r="G25" s="72"/>
      <c r="H25" s="78"/>
      <c r="J25" s="20"/>
    </row>
    <row r="26" spans="1:10" s="19" customFormat="1" ht="21.75">
      <c r="A26" s="78"/>
      <c r="B26" s="74"/>
      <c r="C26" s="72"/>
      <c r="D26" s="74"/>
      <c r="E26" s="72"/>
      <c r="F26" s="74"/>
      <c r="G26" s="72"/>
      <c r="H26" s="78"/>
      <c r="J26" s="20"/>
    </row>
    <row r="27" spans="1:10" s="19" customFormat="1" ht="21.75">
      <c r="A27" s="78"/>
      <c r="B27" s="74"/>
      <c r="C27" s="72"/>
      <c r="D27" s="74"/>
      <c r="E27" s="72"/>
      <c r="F27" s="74"/>
      <c r="G27" s="72"/>
      <c r="H27" s="78"/>
      <c r="J27" s="20"/>
    </row>
    <row r="28" spans="1:10" s="19" customFormat="1" ht="21.75">
      <c r="A28" s="78"/>
      <c r="B28" s="74"/>
      <c r="C28" s="72"/>
      <c r="D28" s="74"/>
      <c r="E28" s="72"/>
      <c r="F28" s="74"/>
      <c r="G28" s="72"/>
      <c r="H28" s="78"/>
      <c r="J28" s="20"/>
    </row>
    <row r="29" spans="1:10" s="19" customFormat="1" ht="21.75">
      <c r="A29" s="78"/>
      <c r="B29" s="74"/>
      <c r="C29" s="72"/>
      <c r="D29" s="74"/>
      <c r="E29" s="72"/>
      <c r="F29" s="74"/>
      <c r="G29" s="72"/>
      <c r="H29" s="78"/>
      <c r="J29" s="20"/>
    </row>
    <row r="30" spans="1:10" s="19" customFormat="1" ht="21.75">
      <c r="A30" s="78"/>
      <c r="B30" s="74"/>
      <c r="C30" s="72"/>
      <c r="D30" s="74"/>
      <c r="E30" s="72"/>
      <c r="F30" s="74"/>
      <c r="G30" s="72"/>
      <c r="H30" s="78"/>
      <c r="J30" s="20"/>
    </row>
    <row r="31" spans="1:10" s="19" customFormat="1" ht="21.75">
      <c r="A31" s="78"/>
      <c r="B31" s="74"/>
      <c r="C31" s="72"/>
      <c r="D31" s="74"/>
      <c r="E31" s="72"/>
      <c r="F31" s="74"/>
      <c r="G31" s="72"/>
      <c r="H31" s="78"/>
      <c r="J31" s="20"/>
    </row>
    <row r="32" spans="1:10" s="19" customFormat="1" ht="21.75">
      <c r="A32" s="78"/>
      <c r="B32" s="74"/>
      <c r="C32" s="72"/>
      <c r="D32" s="74"/>
      <c r="E32" s="72"/>
      <c r="F32" s="74"/>
      <c r="G32" s="72"/>
      <c r="H32" s="78"/>
      <c r="J32" s="20"/>
    </row>
    <row r="33" spans="1:10" s="19" customFormat="1" ht="21.75">
      <c r="A33" s="78"/>
      <c r="B33" s="74"/>
      <c r="C33" s="72"/>
      <c r="D33" s="74"/>
      <c r="E33" s="72"/>
      <c r="F33" s="74"/>
      <c r="G33" s="72"/>
      <c r="H33" s="78"/>
      <c r="J33" s="20"/>
    </row>
    <row r="34" spans="1:10" s="19" customFormat="1" ht="21.75">
      <c r="A34" s="78"/>
      <c r="B34" s="74"/>
      <c r="C34" s="72"/>
      <c r="D34" s="74"/>
      <c r="E34" s="72"/>
      <c r="F34" s="74"/>
      <c r="G34" s="72"/>
      <c r="H34" s="78"/>
      <c r="J34" s="20"/>
    </row>
    <row r="35" spans="1:10" s="19" customFormat="1" ht="21.75">
      <c r="A35" s="78"/>
      <c r="B35" s="74"/>
      <c r="C35" s="72"/>
      <c r="D35" s="74"/>
      <c r="E35" s="72"/>
      <c r="F35" s="74"/>
      <c r="G35" s="72"/>
      <c r="H35" s="78"/>
      <c r="J35" s="20"/>
    </row>
    <row r="36" spans="1:10" s="19" customFormat="1" ht="21.75">
      <c r="A36" s="78"/>
      <c r="B36" s="74"/>
      <c r="C36" s="72"/>
      <c r="D36" s="74"/>
      <c r="E36" s="72"/>
      <c r="F36" s="74"/>
      <c r="G36" s="72"/>
      <c r="H36" s="78"/>
      <c r="J36" s="20"/>
    </row>
    <row r="37" spans="1:8" ht="23.25">
      <c r="A37" s="71"/>
      <c r="B37" s="74"/>
      <c r="C37" s="72"/>
      <c r="D37" s="74"/>
      <c r="E37" s="72"/>
      <c r="F37" s="75"/>
      <c r="G37" s="76"/>
      <c r="H37" s="71"/>
    </row>
  </sheetData>
  <sheetProtection/>
  <mergeCells count="32">
    <mergeCell ref="B11:C11"/>
    <mergeCell ref="B4:C4"/>
    <mergeCell ref="B5:C5"/>
    <mergeCell ref="B6:C6"/>
    <mergeCell ref="B9:C9"/>
    <mergeCell ref="B7:C7"/>
    <mergeCell ref="B8:C8"/>
    <mergeCell ref="B10:C10"/>
    <mergeCell ref="A2:A3"/>
    <mergeCell ref="B2:C2"/>
    <mergeCell ref="D2:E2"/>
    <mergeCell ref="F2:G2"/>
    <mergeCell ref="H2:H3"/>
    <mergeCell ref="B3:C3"/>
    <mergeCell ref="D3:E3"/>
    <mergeCell ref="F3:G3"/>
    <mergeCell ref="D4:E4"/>
    <mergeCell ref="F4:G4"/>
    <mergeCell ref="F5:G5"/>
    <mergeCell ref="F6:G6"/>
    <mergeCell ref="D5:E5"/>
    <mergeCell ref="D6:E6"/>
    <mergeCell ref="D10:E10"/>
    <mergeCell ref="F10:G10"/>
    <mergeCell ref="F11:G11"/>
    <mergeCell ref="D11:E11"/>
    <mergeCell ref="D9:E9"/>
    <mergeCell ref="F7:G7"/>
    <mergeCell ref="F8:G8"/>
    <mergeCell ref="F9:G9"/>
    <mergeCell ref="D7:E7"/>
    <mergeCell ref="D8:E8"/>
  </mergeCells>
  <printOptions/>
  <pageMargins left="0.79" right="0.16" top="1" bottom="0.54" header="0.5" footer="0.5"/>
  <pageSetup horizontalDpi="600" verticalDpi="600" orientation="portrait" paperSize="9" scale="95" r:id="rId1"/>
  <headerFooter alignWithMargins="0">
    <oddHeader>&amp;R&amp;"EucrosiaUPC,ตัวหนา"&amp;16 &amp;18 6</oddHeader>
    <oddFooter>&amp;C&amp;"Cordia New,ธรรมดา"เทศบัญญัติงบประมาณรายจ่ายประจำปี  งบประมาณ พ.ศ. 2556  เทศบาลตำบลเนินมะปราง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B1:E11"/>
  <sheetViews>
    <sheetView showGridLines="0" zoomScalePageLayoutView="0" workbookViewId="0" topLeftCell="A1">
      <selection activeCell="N18" sqref="N18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2.75">
      <c r="B1" s="99" t="s">
        <v>177</v>
      </c>
      <c r="C1" s="100"/>
      <c r="D1" s="107"/>
      <c r="E1" s="107"/>
    </row>
    <row r="2" spans="2:5" ht="12.75">
      <c r="B2" s="99" t="s">
        <v>178</v>
      </c>
      <c r="C2" s="100"/>
      <c r="D2" s="107"/>
      <c r="E2" s="107"/>
    </row>
    <row r="3" spans="2:5" ht="12.75">
      <c r="B3" s="101"/>
      <c r="C3" s="101"/>
      <c r="D3" s="108"/>
      <c r="E3" s="108"/>
    </row>
    <row r="4" spans="2:5" ht="38.25">
      <c r="B4" s="102" t="s">
        <v>179</v>
      </c>
      <c r="C4" s="101"/>
      <c r="D4" s="108"/>
      <c r="E4" s="108"/>
    </row>
    <row r="5" spans="2:5" ht="12.75">
      <c r="B5" s="101"/>
      <c r="C5" s="101"/>
      <c r="D5" s="108"/>
      <c r="E5" s="108"/>
    </row>
    <row r="6" spans="2:5" ht="12.75">
      <c r="B6" s="99" t="s">
        <v>180</v>
      </c>
      <c r="C6" s="100"/>
      <c r="D6" s="107"/>
      <c r="E6" s="109" t="s">
        <v>181</v>
      </c>
    </row>
    <row r="7" spans="2:5" ht="13.5" thickBot="1">
      <c r="B7" s="101"/>
      <c r="C7" s="101"/>
      <c r="D7" s="108"/>
      <c r="E7" s="108"/>
    </row>
    <row r="8" spans="2:5" ht="38.25">
      <c r="B8" s="103" t="s">
        <v>182</v>
      </c>
      <c r="C8" s="104"/>
      <c r="D8" s="110"/>
      <c r="E8" s="111">
        <v>12</v>
      </c>
    </row>
    <row r="9" spans="2:5" ht="13.5" thickBot="1">
      <c r="B9" s="105"/>
      <c r="C9" s="106"/>
      <c r="D9" s="112"/>
      <c r="E9" s="113" t="s">
        <v>183</v>
      </c>
    </row>
    <row r="10" spans="2:5" ht="12.75">
      <c r="B10" s="101"/>
      <c r="C10" s="101"/>
      <c r="D10" s="108"/>
      <c r="E10" s="108"/>
    </row>
    <row r="11" spans="2:5" ht="12.75">
      <c r="B11" s="101"/>
      <c r="C11" s="101"/>
      <c r="D11" s="108"/>
      <c r="E11" s="108"/>
    </row>
  </sheetData>
  <sheetProtection/>
  <hyperlinks>
    <hyperlink ref="E9" location="'จ่าย2.4 '!C33:C44" display="'จ่าย2.4 '!C33:C44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5"/>
  <sheetViews>
    <sheetView tabSelected="1" view="pageLayout" zoomScale="90" zoomScaleNormal="90" zoomScaleSheetLayoutView="80" zoomScalePageLayoutView="90" workbookViewId="0" topLeftCell="A95">
      <selection activeCell="A84" sqref="A84:H103"/>
    </sheetView>
  </sheetViews>
  <sheetFormatPr defaultColWidth="9.140625" defaultRowHeight="12.75"/>
  <cols>
    <col min="1" max="1" width="52.28125" style="22" customWidth="1"/>
    <col min="2" max="2" width="0.5625" style="22" hidden="1" customWidth="1"/>
    <col min="3" max="3" width="14.7109375" style="22" customWidth="1"/>
    <col min="4" max="5" width="13.8515625" style="98" customWidth="1"/>
    <col min="6" max="6" width="14.28125" style="22" customWidth="1"/>
    <col min="7" max="7" width="12.57421875" style="22" customWidth="1"/>
    <col min="8" max="8" width="14.28125" style="22" customWidth="1"/>
    <col min="9" max="9" width="15.8515625" style="22" customWidth="1"/>
    <col min="10" max="16384" width="9.140625" style="22" customWidth="1"/>
  </cols>
  <sheetData>
    <row r="1" spans="1:8" ht="24">
      <c r="A1" s="222" t="s">
        <v>266</v>
      </c>
      <c r="B1" s="222"/>
      <c r="C1" s="222"/>
      <c r="D1" s="222"/>
      <c r="E1" s="222"/>
      <c r="F1" s="222"/>
      <c r="G1" s="222"/>
      <c r="H1" s="222"/>
    </row>
    <row r="2" spans="1:8" ht="24">
      <c r="A2" s="222" t="s">
        <v>280</v>
      </c>
      <c r="B2" s="222"/>
      <c r="C2" s="222"/>
      <c r="D2" s="222"/>
      <c r="E2" s="222"/>
      <c r="F2" s="222"/>
      <c r="G2" s="222"/>
      <c r="H2" s="222"/>
    </row>
    <row r="3" spans="1:8" ht="24">
      <c r="A3" s="222" t="s">
        <v>66</v>
      </c>
      <c r="B3" s="222"/>
      <c r="C3" s="222"/>
      <c r="D3" s="222"/>
      <c r="E3" s="222"/>
      <c r="F3" s="222"/>
      <c r="G3" s="222"/>
      <c r="H3" s="222"/>
    </row>
    <row r="4" spans="1:8" ht="24">
      <c r="A4" s="223" t="s">
        <v>43</v>
      </c>
      <c r="B4" s="223"/>
      <c r="C4" s="224"/>
      <c r="D4" s="224"/>
      <c r="E4" s="224"/>
      <c r="F4" s="223"/>
      <c r="G4" s="223"/>
      <c r="H4" s="223"/>
    </row>
    <row r="5" spans="1:8" s="19" customFormat="1" ht="21.75">
      <c r="A5" s="178"/>
      <c r="B5" s="179"/>
      <c r="C5" s="213" t="s">
        <v>40</v>
      </c>
      <c r="D5" s="214"/>
      <c r="E5" s="215"/>
      <c r="F5" s="219" t="s">
        <v>269</v>
      </c>
      <c r="G5" s="220"/>
      <c r="H5" s="221"/>
    </row>
    <row r="6" spans="1:8" s="19" customFormat="1" ht="21.75">
      <c r="A6" s="180" t="s">
        <v>255</v>
      </c>
      <c r="B6" s="181"/>
      <c r="C6" s="216"/>
      <c r="D6" s="217"/>
      <c r="E6" s="218"/>
      <c r="F6" s="182"/>
      <c r="G6" s="183" t="s">
        <v>256</v>
      </c>
      <c r="H6" s="182"/>
    </row>
    <row r="7" spans="1:8" s="19" customFormat="1" ht="21.75">
      <c r="A7" s="184"/>
      <c r="B7" s="185"/>
      <c r="C7" s="186" t="s">
        <v>200</v>
      </c>
      <c r="D7" s="187" t="s">
        <v>258</v>
      </c>
      <c r="E7" s="187" t="s">
        <v>278</v>
      </c>
      <c r="F7" s="187" t="s">
        <v>268</v>
      </c>
      <c r="G7" s="187" t="s">
        <v>257</v>
      </c>
      <c r="H7" s="187" t="s">
        <v>279</v>
      </c>
    </row>
    <row r="8" spans="1:8" s="21" customFormat="1" ht="31.5" customHeight="1">
      <c r="A8" s="120" t="s">
        <v>228</v>
      </c>
      <c r="B8" s="117"/>
      <c r="C8" s="123"/>
      <c r="D8" s="152"/>
      <c r="E8" s="152"/>
      <c r="F8" s="148"/>
      <c r="G8" s="148"/>
      <c r="H8" s="148"/>
    </row>
    <row r="9" spans="1:8" ht="30.75" customHeight="1">
      <c r="A9" s="129" t="s">
        <v>229</v>
      </c>
      <c r="B9" s="119"/>
      <c r="C9" s="124"/>
      <c r="D9" s="124"/>
      <c r="E9" s="124"/>
      <c r="F9" s="118"/>
      <c r="G9" s="118"/>
      <c r="H9" s="118"/>
    </row>
    <row r="10" spans="1:8" ht="24">
      <c r="A10" s="120" t="s">
        <v>201</v>
      </c>
      <c r="B10" s="120"/>
      <c r="C10" s="124"/>
      <c r="D10" s="124"/>
      <c r="E10" s="124"/>
      <c r="F10" s="117"/>
      <c r="G10" s="118"/>
      <c r="H10" s="117"/>
    </row>
    <row r="11" spans="1:8" ht="24">
      <c r="A11" s="120" t="s">
        <v>202</v>
      </c>
      <c r="B11" s="120"/>
      <c r="C11" s="124">
        <v>877930</v>
      </c>
      <c r="D11" s="124">
        <v>879190</v>
      </c>
      <c r="E11" s="124">
        <v>1031970</v>
      </c>
      <c r="F11" s="117">
        <v>947000</v>
      </c>
      <c r="G11" s="117">
        <f>F11/H11</f>
        <v>0.7425005096360414</v>
      </c>
      <c r="H11" s="117">
        <v>1275420</v>
      </c>
    </row>
    <row r="12" spans="1:8" ht="24">
      <c r="A12" s="120" t="s">
        <v>203</v>
      </c>
      <c r="B12" s="120"/>
      <c r="C12" s="117">
        <v>260680</v>
      </c>
      <c r="D12" s="124">
        <v>332270</v>
      </c>
      <c r="E12" s="118" t="s">
        <v>259</v>
      </c>
      <c r="F12" s="117">
        <v>236600</v>
      </c>
      <c r="G12" s="117">
        <f>F12/H12</f>
        <v>0.4284369114877589</v>
      </c>
      <c r="H12" s="117">
        <v>552240</v>
      </c>
    </row>
    <row r="13" spans="1:8" ht="24">
      <c r="A13" s="119" t="s">
        <v>204</v>
      </c>
      <c r="B13" s="119"/>
      <c r="C13" s="157" t="s">
        <v>275</v>
      </c>
      <c r="D13" s="118" t="s">
        <v>259</v>
      </c>
      <c r="E13" s="118" t="s">
        <v>259</v>
      </c>
      <c r="F13" s="118" t="s">
        <v>194</v>
      </c>
      <c r="G13" s="118" t="s">
        <v>275</v>
      </c>
      <c r="H13" s="118" t="s">
        <v>275</v>
      </c>
    </row>
    <row r="14" spans="1:8" ht="24">
      <c r="A14" s="119" t="s">
        <v>205</v>
      </c>
      <c r="B14" s="119"/>
      <c r="C14" s="118">
        <v>617250</v>
      </c>
      <c r="D14" s="118">
        <v>546920</v>
      </c>
      <c r="E14" s="118" t="s">
        <v>259</v>
      </c>
      <c r="F14" s="118">
        <v>623800</v>
      </c>
      <c r="G14" s="118">
        <f>F14/H14</f>
        <v>0.9901587301587301</v>
      </c>
      <c r="H14" s="118">
        <v>630000</v>
      </c>
    </row>
    <row r="15" spans="1:8" ht="24">
      <c r="A15" s="119" t="s">
        <v>206</v>
      </c>
      <c r="B15" s="119"/>
      <c r="C15" s="118" t="s">
        <v>275</v>
      </c>
      <c r="D15" s="118" t="s">
        <v>259</v>
      </c>
      <c r="E15" s="118" t="s">
        <v>259</v>
      </c>
      <c r="F15" s="118">
        <v>81600</v>
      </c>
      <c r="G15" s="118">
        <f>F15/H15</f>
        <v>0.9245411284840245</v>
      </c>
      <c r="H15" s="118">
        <v>88260</v>
      </c>
    </row>
    <row r="16" spans="1:8" ht="24">
      <c r="A16" s="119" t="s">
        <v>270</v>
      </c>
      <c r="B16" s="119"/>
      <c r="C16" s="157" t="s">
        <v>275</v>
      </c>
      <c r="D16" s="118" t="s">
        <v>259</v>
      </c>
      <c r="E16" s="118" t="s">
        <v>259</v>
      </c>
      <c r="F16" s="118">
        <v>5000</v>
      </c>
      <c r="G16" s="118">
        <f>F16/H16</f>
        <v>1.016260162601626</v>
      </c>
      <c r="H16" s="118">
        <v>4920</v>
      </c>
    </row>
    <row r="17" spans="1:8" ht="24">
      <c r="A17" s="120" t="s">
        <v>224</v>
      </c>
      <c r="B17" s="120"/>
      <c r="C17" s="118" t="s">
        <v>275</v>
      </c>
      <c r="D17" s="118" t="s">
        <v>259</v>
      </c>
      <c r="E17" s="118" t="s">
        <v>259</v>
      </c>
      <c r="F17" s="117">
        <v>878800</v>
      </c>
      <c r="G17" s="117">
        <f>F17/H17</f>
        <v>1.36544437538844</v>
      </c>
      <c r="H17" s="117">
        <v>643600</v>
      </c>
    </row>
    <row r="18" spans="1:8" ht="24">
      <c r="A18" s="120" t="s">
        <v>225</v>
      </c>
      <c r="B18" s="119"/>
      <c r="C18" s="117">
        <v>79634</v>
      </c>
      <c r="D18" s="124">
        <v>48303</v>
      </c>
      <c r="E18" s="124">
        <v>25300</v>
      </c>
      <c r="F18" s="117">
        <v>58800</v>
      </c>
      <c r="G18" s="118">
        <f>D18/H18</f>
        <v>0.5160576923076923</v>
      </c>
      <c r="H18" s="117">
        <v>93600</v>
      </c>
    </row>
    <row r="19" spans="1:8" ht="24">
      <c r="A19" s="119" t="s">
        <v>209</v>
      </c>
      <c r="B19" s="119"/>
      <c r="C19" s="157" t="s">
        <v>275</v>
      </c>
      <c r="D19" s="118" t="s">
        <v>259</v>
      </c>
      <c r="E19" s="118" t="s">
        <v>259</v>
      </c>
      <c r="F19" s="118">
        <v>20000</v>
      </c>
      <c r="G19" s="118">
        <f>F19/H19</f>
        <v>2</v>
      </c>
      <c r="H19" s="118">
        <v>10000</v>
      </c>
    </row>
    <row r="20" spans="1:8" ht="24">
      <c r="A20" s="140"/>
      <c r="B20" s="140"/>
      <c r="C20" s="168"/>
      <c r="D20" s="131"/>
      <c r="E20" s="131"/>
      <c r="F20" s="131"/>
      <c r="G20" s="131"/>
      <c r="H20" s="131"/>
    </row>
    <row r="21" spans="1:8" s="19" customFormat="1" ht="21.75">
      <c r="A21" s="178"/>
      <c r="B21" s="179"/>
      <c r="C21" s="213" t="s">
        <v>40</v>
      </c>
      <c r="D21" s="214"/>
      <c r="E21" s="215"/>
      <c r="F21" s="219" t="s">
        <v>269</v>
      </c>
      <c r="G21" s="220"/>
      <c r="H21" s="221"/>
    </row>
    <row r="22" spans="1:8" s="19" customFormat="1" ht="21.75">
      <c r="A22" s="180" t="s">
        <v>255</v>
      </c>
      <c r="B22" s="181"/>
      <c r="C22" s="216"/>
      <c r="D22" s="217"/>
      <c r="E22" s="218"/>
      <c r="F22" s="182"/>
      <c r="G22" s="183" t="s">
        <v>256</v>
      </c>
      <c r="H22" s="182"/>
    </row>
    <row r="23" spans="1:8" s="19" customFormat="1" ht="21.75">
      <c r="A23" s="184"/>
      <c r="B23" s="185"/>
      <c r="C23" s="186" t="s">
        <v>200</v>
      </c>
      <c r="D23" s="187" t="s">
        <v>258</v>
      </c>
      <c r="E23" s="187" t="s">
        <v>278</v>
      </c>
      <c r="F23" s="187" t="s">
        <v>268</v>
      </c>
      <c r="G23" s="187" t="s">
        <v>257</v>
      </c>
      <c r="H23" s="187" t="s">
        <v>279</v>
      </c>
    </row>
    <row r="24" spans="1:8" ht="24">
      <c r="A24" s="119" t="s">
        <v>210</v>
      </c>
      <c r="B24" s="119"/>
      <c r="C24" s="157" t="s">
        <v>275</v>
      </c>
      <c r="D24" s="118">
        <v>33400</v>
      </c>
      <c r="E24" s="118" t="s">
        <v>275</v>
      </c>
      <c r="F24" s="118">
        <v>28800</v>
      </c>
      <c r="G24" s="118">
        <f>D24/H24</f>
        <v>0.5251572327044025</v>
      </c>
      <c r="H24" s="118">
        <v>63600</v>
      </c>
    </row>
    <row r="25" spans="1:8" ht="24">
      <c r="A25" s="119" t="s">
        <v>208</v>
      </c>
      <c r="B25" s="119"/>
      <c r="C25" s="157" t="s">
        <v>275</v>
      </c>
      <c r="D25" s="118">
        <v>14903</v>
      </c>
      <c r="E25" s="118" t="s">
        <v>275</v>
      </c>
      <c r="F25" s="118" t="s">
        <v>194</v>
      </c>
      <c r="G25" s="118" t="s">
        <v>275</v>
      </c>
      <c r="H25" s="118" t="s">
        <v>275</v>
      </c>
    </row>
    <row r="26" spans="1:8" ht="24">
      <c r="A26" s="119" t="s">
        <v>260</v>
      </c>
      <c r="B26" s="119"/>
      <c r="C26" s="157" t="s">
        <v>275</v>
      </c>
      <c r="D26" s="118" t="s">
        <v>259</v>
      </c>
      <c r="E26" s="118" t="s">
        <v>275</v>
      </c>
      <c r="F26" s="118">
        <v>5000</v>
      </c>
      <c r="G26" s="118">
        <f>F26/H26</f>
        <v>0.3333333333333333</v>
      </c>
      <c r="H26" s="118">
        <v>15000</v>
      </c>
    </row>
    <row r="27" spans="1:8" ht="24">
      <c r="A27" s="119" t="s">
        <v>254</v>
      </c>
      <c r="B27" s="119"/>
      <c r="C27" s="157" t="s">
        <v>275</v>
      </c>
      <c r="D27" s="118" t="s">
        <v>259</v>
      </c>
      <c r="E27" s="118" t="s">
        <v>275</v>
      </c>
      <c r="F27" s="118">
        <v>5000</v>
      </c>
      <c r="G27" s="118" t="s">
        <v>275</v>
      </c>
      <c r="H27" s="118">
        <v>5000</v>
      </c>
    </row>
    <row r="28" spans="1:9" ht="24">
      <c r="A28" s="120" t="s">
        <v>211</v>
      </c>
      <c r="B28" s="119"/>
      <c r="C28" s="117">
        <v>88850</v>
      </c>
      <c r="D28" s="124">
        <v>82320</v>
      </c>
      <c r="E28" s="124">
        <v>96869</v>
      </c>
      <c r="F28" s="117">
        <v>410000</v>
      </c>
      <c r="G28" s="118">
        <f>F28/H28</f>
        <v>1.5185185185185186</v>
      </c>
      <c r="H28" s="117">
        <v>270000</v>
      </c>
      <c r="I28" s="165">
        <f>D28</f>
        <v>82320</v>
      </c>
    </row>
    <row r="29" spans="1:9" ht="24">
      <c r="A29" s="119" t="s">
        <v>212</v>
      </c>
      <c r="B29" s="119"/>
      <c r="C29" s="157" t="s">
        <v>275</v>
      </c>
      <c r="D29" s="118">
        <v>37890</v>
      </c>
      <c r="E29" s="118" t="s">
        <v>275</v>
      </c>
      <c r="F29" s="118">
        <v>100000</v>
      </c>
      <c r="G29" s="118">
        <f>F29/H29</f>
        <v>1.25</v>
      </c>
      <c r="H29" s="118">
        <v>80000</v>
      </c>
      <c r="I29" s="165">
        <f>D29+D31+D34</f>
        <v>82320</v>
      </c>
    </row>
    <row r="30" spans="1:9" ht="24">
      <c r="A30" s="119" t="s">
        <v>271</v>
      </c>
      <c r="B30" s="119"/>
      <c r="C30" s="157" t="s">
        <v>275</v>
      </c>
      <c r="D30" s="118" t="s">
        <v>259</v>
      </c>
      <c r="E30" s="118" t="s">
        <v>275</v>
      </c>
      <c r="F30" s="118">
        <v>160000</v>
      </c>
      <c r="G30" s="118">
        <f>F30/H30</f>
        <v>1.1428571428571428</v>
      </c>
      <c r="H30" s="118">
        <v>140000</v>
      </c>
      <c r="I30" s="165">
        <f>I28-I29</f>
        <v>0</v>
      </c>
    </row>
    <row r="31" spans="1:9" ht="24">
      <c r="A31" s="119" t="s">
        <v>223</v>
      </c>
      <c r="B31" s="119"/>
      <c r="C31" s="157" t="s">
        <v>275</v>
      </c>
      <c r="D31" s="118">
        <v>2080</v>
      </c>
      <c r="E31" s="118" t="s">
        <v>275</v>
      </c>
      <c r="F31" s="118">
        <v>30000</v>
      </c>
      <c r="G31" s="118" t="s">
        <v>275</v>
      </c>
      <c r="H31" s="118">
        <v>30000</v>
      </c>
      <c r="I31" s="165">
        <f>D29+I30</f>
        <v>37890</v>
      </c>
    </row>
    <row r="32" spans="1:8" ht="24">
      <c r="A32" s="119" t="s">
        <v>230</v>
      </c>
      <c r="B32" s="119"/>
      <c r="C32" s="157" t="s">
        <v>275</v>
      </c>
      <c r="D32" s="118" t="s">
        <v>259</v>
      </c>
      <c r="E32" s="118" t="s">
        <v>275</v>
      </c>
      <c r="F32" s="118" t="s">
        <v>194</v>
      </c>
      <c r="G32" s="118" t="s">
        <v>275</v>
      </c>
      <c r="H32" s="118">
        <v>20000</v>
      </c>
    </row>
    <row r="33" spans="1:9" ht="24">
      <c r="A33" s="130" t="s">
        <v>261</v>
      </c>
      <c r="B33" s="130"/>
      <c r="C33" s="157" t="s">
        <v>275</v>
      </c>
      <c r="D33" s="118" t="s">
        <v>259</v>
      </c>
      <c r="E33" s="125" t="s">
        <v>275</v>
      </c>
      <c r="F33" s="118">
        <v>30000</v>
      </c>
      <c r="G33" s="125"/>
      <c r="H33" s="118" t="s">
        <v>275</v>
      </c>
      <c r="I33" s="22">
        <v>37890</v>
      </c>
    </row>
    <row r="34" spans="1:8" ht="24">
      <c r="A34" s="135" t="s">
        <v>231</v>
      </c>
      <c r="B34" s="128"/>
      <c r="C34" s="158" t="s">
        <v>275</v>
      </c>
      <c r="D34" s="126">
        <v>42350</v>
      </c>
      <c r="E34" s="125" t="s">
        <v>275</v>
      </c>
      <c r="F34" s="150">
        <v>50000</v>
      </c>
      <c r="G34" s="125">
        <f>F34/H34</f>
        <v>1.6666666666666667</v>
      </c>
      <c r="H34" s="150">
        <v>30000</v>
      </c>
    </row>
    <row r="35" spans="1:8" ht="24">
      <c r="A35" s="136" t="s">
        <v>232</v>
      </c>
      <c r="B35" s="133"/>
      <c r="C35" s="116"/>
      <c r="D35" s="189"/>
      <c r="E35" s="190"/>
      <c r="F35" s="151"/>
      <c r="G35" s="116"/>
      <c r="H35" s="151"/>
    </row>
    <row r="36" spans="1:8" ht="24">
      <c r="A36" s="167" t="s">
        <v>281</v>
      </c>
      <c r="B36" s="133"/>
      <c r="C36" s="159" t="s">
        <v>275</v>
      </c>
      <c r="D36" s="118" t="s">
        <v>259</v>
      </c>
      <c r="E36" s="116" t="s">
        <v>275</v>
      </c>
      <c r="F36" s="116">
        <v>30000</v>
      </c>
      <c r="G36" s="116">
        <f>F36/H36</f>
        <v>1.5</v>
      </c>
      <c r="H36" s="116">
        <v>20000</v>
      </c>
    </row>
    <row r="37" spans="1:8" ht="24">
      <c r="A37" s="136" t="s">
        <v>272</v>
      </c>
      <c r="B37" s="133"/>
      <c r="C37" s="159" t="s">
        <v>275</v>
      </c>
      <c r="D37" s="118" t="s">
        <v>259</v>
      </c>
      <c r="E37" s="118" t="s">
        <v>275</v>
      </c>
      <c r="F37" s="118">
        <v>20000</v>
      </c>
      <c r="G37" s="118" t="s">
        <v>275</v>
      </c>
      <c r="H37" s="118" t="s">
        <v>275</v>
      </c>
    </row>
    <row r="38" spans="1:8" ht="24">
      <c r="A38" s="136" t="s">
        <v>282</v>
      </c>
      <c r="B38" s="133"/>
      <c r="C38" s="159" t="s">
        <v>275</v>
      </c>
      <c r="D38" s="118" t="s">
        <v>259</v>
      </c>
      <c r="E38" s="118" t="s">
        <v>275</v>
      </c>
      <c r="F38" s="118" t="s">
        <v>194</v>
      </c>
      <c r="G38" s="118" t="s">
        <v>275</v>
      </c>
      <c r="H38" s="118">
        <v>20000</v>
      </c>
    </row>
    <row r="39" spans="1:8" ht="24">
      <c r="A39" s="136" t="s">
        <v>283</v>
      </c>
      <c r="B39" s="133"/>
      <c r="C39" s="159" t="s">
        <v>275</v>
      </c>
      <c r="D39" s="118" t="s">
        <v>259</v>
      </c>
      <c r="E39" s="118" t="s">
        <v>275</v>
      </c>
      <c r="F39" s="118" t="s">
        <v>194</v>
      </c>
      <c r="G39" s="118" t="s">
        <v>275</v>
      </c>
      <c r="H39" s="118">
        <v>20000</v>
      </c>
    </row>
    <row r="40" spans="1:8" ht="24">
      <c r="A40" s="145" t="s">
        <v>213</v>
      </c>
      <c r="B40" s="145"/>
      <c r="C40" s="159" t="s">
        <v>275</v>
      </c>
      <c r="D40" s="118" t="s">
        <v>259</v>
      </c>
      <c r="E40" s="118" t="s">
        <v>275</v>
      </c>
      <c r="F40" s="118">
        <v>150000</v>
      </c>
      <c r="G40" s="118" t="s">
        <v>275</v>
      </c>
      <c r="H40" s="118">
        <v>50000</v>
      </c>
    </row>
    <row r="41" spans="1:8" ht="24">
      <c r="A41" s="140"/>
      <c r="B41" s="140"/>
      <c r="C41" s="168"/>
      <c r="D41" s="131"/>
      <c r="E41" s="131"/>
      <c r="F41" s="131"/>
      <c r="G41" s="131"/>
      <c r="H41" s="131"/>
    </row>
    <row r="42" spans="1:8" s="19" customFormat="1" ht="21.75">
      <c r="A42" s="178"/>
      <c r="B42" s="179"/>
      <c r="C42" s="213" t="s">
        <v>40</v>
      </c>
      <c r="D42" s="214"/>
      <c r="E42" s="215"/>
      <c r="F42" s="219" t="s">
        <v>269</v>
      </c>
      <c r="G42" s="220"/>
      <c r="H42" s="221"/>
    </row>
    <row r="43" spans="1:8" s="19" customFormat="1" ht="21.75">
      <c r="A43" s="180" t="s">
        <v>255</v>
      </c>
      <c r="B43" s="181"/>
      <c r="C43" s="216"/>
      <c r="D43" s="217"/>
      <c r="E43" s="218"/>
      <c r="F43" s="182"/>
      <c r="G43" s="183" t="s">
        <v>256</v>
      </c>
      <c r="H43" s="182"/>
    </row>
    <row r="44" spans="1:8" s="19" customFormat="1" ht="21.75">
      <c r="A44" s="184"/>
      <c r="B44" s="185"/>
      <c r="C44" s="186" t="s">
        <v>200</v>
      </c>
      <c r="D44" s="187" t="s">
        <v>258</v>
      </c>
      <c r="E44" s="187" t="s">
        <v>278</v>
      </c>
      <c r="F44" s="187" t="s">
        <v>268</v>
      </c>
      <c r="G44" s="187" t="s">
        <v>257</v>
      </c>
      <c r="H44" s="187" t="s">
        <v>279</v>
      </c>
    </row>
    <row r="45" spans="1:8" ht="24">
      <c r="A45" s="149" t="s">
        <v>214</v>
      </c>
      <c r="B45" s="145"/>
      <c r="C45" s="117">
        <v>282552.9</v>
      </c>
      <c r="D45" s="124">
        <f>D46+D48+D49+D51+D53+D54</f>
        <v>384806.6</v>
      </c>
      <c r="E45" s="124">
        <v>160084</v>
      </c>
      <c r="F45" s="117">
        <v>410000</v>
      </c>
      <c r="G45" s="118">
        <f>F45/H45</f>
        <v>1.4642857142857142</v>
      </c>
      <c r="H45" s="117">
        <v>280000</v>
      </c>
    </row>
    <row r="46" spans="1:8" ht="24">
      <c r="A46" s="145" t="s">
        <v>215</v>
      </c>
      <c r="B46" s="145"/>
      <c r="C46" s="157" t="s">
        <v>275</v>
      </c>
      <c r="D46" s="118">
        <v>90000</v>
      </c>
      <c r="E46" s="118" t="s">
        <v>275</v>
      </c>
      <c r="F46" s="118">
        <v>20000</v>
      </c>
      <c r="G46" s="118">
        <f>F46/H46</f>
        <v>1</v>
      </c>
      <c r="H46" s="118">
        <v>20000</v>
      </c>
    </row>
    <row r="47" spans="1:8" ht="24">
      <c r="A47" s="145" t="s">
        <v>262</v>
      </c>
      <c r="B47" s="145"/>
      <c r="C47" s="157" t="s">
        <v>275</v>
      </c>
      <c r="D47" s="125" t="s">
        <v>259</v>
      </c>
      <c r="E47" s="118" t="s">
        <v>275</v>
      </c>
      <c r="F47" s="118">
        <v>20000</v>
      </c>
      <c r="G47" s="118" t="s">
        <v>275</v>
      </c>
      <c r="H47" s="118">
        <v>10000</v>
      </c>
    </row>
    <row r="48" spans="1:8" ht="24">
      <c r="A48" s="119" t="s">
        <v>216</v>
      </c>
      <c r="B48" s="119"/>
      <c r="C48" s="157" t="s">
        <v>275</v>
      </c>
      <c r="D48" s="125">
        <v>75100</v>
      </c>
      <c r="E48" s="118" t="s">
        <v>275</v>
      </c>
      <c r="F48" s="118">
        <v>100000</v>
      </c>
      <c r="G48" s="118" t="s">
        <v>275</v>
      </c>
      <c r="H48" s="118">
        <v>100000</v>
      </c>
    </row>
    <row r="49" spans="1:8" ht="24">
      <c r="A49" s="119" t="s">
        <v>217</v>
      </c>
      <c r="B49" s="119"/>
      <c r="C49" s="157" t="s">
        <v>275</v>
      </c>
      <c r="D49" s="125">
        <v>126146.6</v>
      </c>
      <c r="E49" s="118" t="s">
        <v>275</v>
      </c>
      <c r="F49" s="118">
        <v>150000</v>
      </c>
      <c r="G49" s="118" t="s">
        <v>275</v>
      </c>
      <c r="H49" s="118">
        <v>80000</v>
      </c>
    </row>
    <row r="50" spans="1:8" ht="24">
      <c r="A50" s="119" t="s">
        <v>218</v>
      </c>
      <c r="B50" s="119"/>
      <c r="C50" s="157" t="s">
        <v>275</v>
      </c>
      <c r="D50" s="125" t="s">
        <v>259</v>
      </c>
      <c r="E50" s="118" t="s">
        <v>275</v>
      </c>
      <c r="F50" s="118">
        <v>20000</v>
      </c>
      <c r="G50" s="118" t="s">
        <v>275</v>
      </c>
      <c r="H50" s="118">
        <v>20000</v>
      </c>
    </row>
    <row r="51" spans="1:8" ht="24">
      <c r="A51" s="119" t="s">
        <v>236</v>
      </c>
      <c r="B51" s="119"/>
      <c r="C51" s="157" t="s">
        <v>275</v>
      </c>
      <c r="D51" s="125">
        <v>1900</v>
      </c>
      <c r="E51" s="118" t="s">
        <v>275</v>
      </c>
      <c r="F51" s="118" t="s">
        <v>276</v>
      </c>
      <c r="G51" s="118" t="s">
        <v>275</v>
      </c>
      <c r="H51" s="118" t="s">
        <v>275</v>
      </c>
    </row>
    <row r="52" spans="1:8" ht="24">
      <c r="A52" s="119" t="s">
        <v>233</v>
      </c>
      <c r="B52" s="119"/>
      <c r="C52" s="157" t="s">
        <v>275</v>
      </c>
      <c r="D52" s="125" t="s">
        <v>259</v>
      </c>
      <c r="E52" s="118" t="s">
        <v>275</v>
      </c>
      <c r="F52" s="118">
        <v>100000</v>
      </c>
      <c r="G52" s="118" t="s">
        <v>275</v>
      </c>
      <c r="H52" s="118">
        <v>50000</v>
      </c>
    </row>
    <row r="53" spans="1:8" ht="24">
      <c r="A53" s="119" t="s">
        <v>273</v>
      </c>
      <c r="B53" s="136"/>
      <c r="C53" s="157" t="s">
        <v>275</v>
      </c>
      <c r="D53" s="125">
        <v>22000</v>
      </c>
      <c r="E53" s="118" t="s">
        <v>275</v>
      </c>
      <c r="F53" s="118" t="s">
        <v>276</v>
      </c>
      <c r="G53" s="118" t="s">
        <v>275</v>
      </c>
      <c r="H53" s="118" t="s">
        <v>275</v>
      </c>
    </row>
    <row r="54" spans="1:8" ht="24">
      <c r="A54" s="119" t="s">
        <v>274</v>
      </c>
      <c r="B54" s="136"/>
      <c r="C54" s="157" t="s">
        <v>275</v>
      </c>
      <c r="D54" s="125">
        <v>69660</v>
      </c>
      <c r="E54" s="118" t="s">
        <v>275</v>
      </c>
      <c r="F54" s="118" t="s">
        <v>276</v>
      </c>
      <c r="G54" s="118" t="s">
        <v>275</v>
      </c>
      <c r="H54" s="118" t="s">
        <v>275</v>
      </c>
    </row>
    <row r="55" spans="1:8" ht="24">
      <c r="A55" s="121" t="s">
        <v>88</v>
      </c>
      <c r="B55" s="156"/>
      <c r="C55" s="117">
        <v>1118271</v>
      </c>
      <c r="D55" s="124">
        <f>D59+D66</f>
        <v>175000</v>
      </c>
      <c r="E55" s="118" t="s">
        <v>275</v>
      </c>
      <c r="F55" s="117">
        <v>79000</v>
      </c>
      <c r="G55" s="117">
        <f>F55/H55</f>
        <v>0.33949290932531156</v>
      </c>
      <c r="H55" s="117">
        <v>232700</v>
      </c>
    </row>
    <row r="56" spans="1:8" ht="24">
      <c r="A56" s="120" t="s">
        <v>219</v>
      </c>
      <c r="B56" s="138"/>
      <c r="C56" s="117">
        <v>139271</v>
      </c>
      <c r="D56" s="124">
        <v>175000</v>
      </c>
      <c r="E56" s="124">
        <v>2200000</v>
      </c>
      <c r="F56" s="117">
        <v>79000</v>
      </c>
      <c r="G56" s="117">
        <f>F56/H56</f>
        <v>0.33949290932531156</v>
      </c>
      <c r="H56" s="117">
        <v>232700</v>
      </c>
    </row>
    <row r="57" spans="1:8" ht="24">
      <c r="A57" s="119" t="s">
        <v>263</v>
      </c>
      <c r="B57" s="128"/>
      <c r="C57" s="118" t="s">
        <v>191</v>
      </c>
      <c r="D57" s="125" t="s">
        <v>259</v>
      </c>
      <c r="E57" s="118" t="s">
        <v>275</v>
      </c>
      <c r="F57" s="118" t="s">
        <v>276</v>
      </c>
      <c r="G57" s="118" t="s">
        <v>275</v>
      </c>
      <c r="H57" s="118">
        <v>25200</v>
      </c>
    </row>
    <row r="58" spans="1:8" ht="24">
      <c r="A58" s="119" t="s">
        <v>237</v>
      </c>
      <c r="B58" s="128"/>
      <c r="C58" s="118" t="s">
        <v>191</v>
      </c>
      <c r="D58" s="125" t="s">
        <v>259</v>
      </c>
      <c r="E58" s="118" t="s">
        <v>275</v>
      </c>
      <c r="F58" s="118" t="s">
        <v>276</v>
      </c>
      <c r="G58" s="118" t="s">
        <v>275</v>
      </c>
      <c r="H58" s="118" t="s">
        <v>276</v>
      </c>
    </row>
    <row r="59" spans="1:8" ht="24">
      <c r="A59" s="119" t="s">
        <v>234</v>
      </c>
      <c r="B59" s="128"/>
      <c r="C59" s="118" t="s">
        <v>191</v>
      </c>
      <c r="D59" s="125">
        <v>7350</v>
      </c>
      <c r="E59" s="118" t="s">
        <v>275</v>
      </c>
      <c r="F59" s="118" t="s">
        <v>276</v>
      </c>
      <c r="G59" s="118" t="s">
        <v>275</v>
      </c>
      <c r="H59" s="118" t="s">
        <v>276</v>
      </c>
    </row>
    <row r="60" spans="1:8" ht="24">
      <c r="A60" s="119" t="s">
        <v>220</v>
      </c>
      <c r="B60" s="128"/>
      <c r="C60" s="118" t="s">
        <v>191</v>
      </c>
      <c r="D60" s="125" t="s">
        <v>259</v>
      </c>
      <c r="E60" s="118" t="s">
        <v>275</v>
      </c>
      <c r="F60" s="118">
        <v>29000</v>
      </c>
      <c r="G60" s="118" t="s">
        <v>275</v>
      </c>
      <c r="H60" s="118" t="s">
        <v>276</v>
      </c>
    </row>
    <row r="61" spans="1:8" ht="24">
      <c r="A61" s="119" t="s">
        <v>235</v>
      </c>
      <c r="B61" s="147"/>
      <c r="C61" s="118" t="s">
        <v>191</v>
      </c>
      <c r="D61" s="118" t="s">
        <v>259</v>
      </c>
      <c r="E61" s="118" t="s">
        <v>275</v>
      </c>
      <c r="F61" s="118" t="s">
        <v>276</v>
      </c>
      <c r="G61" s="118" t="s">
        <v>275</v>
      </c>
      <c r="H61" s="118">
        <v>57500</v>
      </c>
    </row>
    <row r="62" spans="1:8" ht="24">
      <c r="A62" s="140"/>
      <c r="B62" s="140"/>
      <c r="C62" s="131"/>
      <c r="D62" s="131"/>
      <c r="E62" s="131"/>
      <c r="F62" s="131"/>
      <c r="G62" s="131"/>
      <c r="H62" s="131"/>
    </row>
    <row r="63" spans="1:8" s="19" customFormat="1" ht="21.75">
      <c r="A63" s="178"/>
      <c r="B63" s="179"/>
      <c r="C63" s="213" t="s">
        <v>40</v>
      </c>
      <c r="D63" s="214"/>
      <c r="E63" s="215"/>
      <c r="F63" s="219" t="s">
        <v>269</v>
      </c>
      <c r="G63" s="220"/>
      <c r="H63" s="221"/>
    </row>
    <row r="64" spans="1:8" s="19" customFormat="1" ht="21.75">
      <c r="A64" s="180" t="s">
        <v>255</v>
      </c>
      <c r="B64" s="181"/>
      <c r="C64" s="216"/>
      <c r="D64" s="217"/>
      <c r="E64" s="218"/>
      <c r="F64" s="182"/>
      <c r="G64" s="183" t="s">
        <v>256</v>
      </c>
      <c r="H64" s="182"/>
    </row>
    <row r="65" spans="1:8" s="19" customFormat="1" ht="21.75">
      <c r="A65" s="184"/>
      <c r="B65" s="185"/>
      <c r="C65" s="186" t="s">
        <v>200</v>
      </c>
      <c r="D65" s="187" t="s">
        <v>258</v>
      </c>
      <c r="E65" s="187" t="s">
        <v>278</v>
      </c>
      <c r="F65" s="187" t="s">
        <v>268</v>
      </c>
      <c r="G65" s="187" t="s">
        <v>257</v>
      </c>
      <c r="H65" s="187" t="s">
        <v>279</v>
      </c>
    </row>
    <row r="66" spans="1:8" ht="24">
      <c r="A66" s="119" t="s">
        <v>221</v>
      </c>
      <c r="B66" s="147"/>
      <c r="C66" s="118" t="s">
        <v>191</v>
      </c>
      <c r="D66" s="118">
        <v>167650</v>
      </c>
      <c r="E66" s="118" t="s">
        <v>275</v>
      </c>
      <c r="F66" s="118">
        <v>50000</v>
      </c>
      <c r="G66" s="118">
        <f>F66/H66</f>
        <v>0.3333333333333333</v>
      </c>
      <c r="H66" s="118">
        <v>150000</v>
      </c>
    </row>
    <row r="67" spans="1:9" ht="24">
      <c r="A67" s="166" t="s">
        <v>264</v>
      </c>
      <c r="B67" s="139"/>
      <c r="C67" s="154">
        <v>979000</v>
      </c>
      <c r="D67" s="154" t="s">
        <v>259</v>
      </c>
      <c r="E67" s="154">
        <v>3026000</v>
      </c>
      <c r="F67" s="118" t="s">
        <v>194</v>
      </c>
      <c r="G67" s="118" t="s">
        <v>275</v>
      </c>
      <c r="H67" s="118" t="s">
        <v>275</v>
      </c>
      <c r="I67" s="154"/>
    </row>
    <row r="68" spans="1:8" ht="24">
      <c r="A68" s="119" t="s">
        <v>265</v>
      </c>
      <c r="B68" s="128"/>
      <c r="C68" s="118" t="s">
        <v>191</v>
      </c>
      <c r="D68" s="154" t="s">
        <v>259</v>
      </c>
      <c r="E68" s="118" t="s">
        <v>275</v>
      </c>
      <c r="F68" s="118" t="s">
        <v>194</v>
      </c>
      <c r="G68" s="118" t="s">
        <v>275</v>
      </c>
      <c r="H68" s="118" t="s">
        <v>275</v>
      </c>
    </row>
    <row r="69" spans="1:8" ht="24">
      <c r="A69" s="120" t="s">
        <v>244</v>
      </c>
      <c r="B69" s="126"/>
      <c r="C69" s="118" t="s">
        <v>191</v>
      </c>
      <c r="D69" s="154" t="s">
        <v>259</v>
      </c>
      <c r="E69" s="118" t="s">
        <v>275</v>
      </c>
      <c r="F69" s="118" t="s">
        <v>194</v>
      </c>
      <c r="G69" s="118" t="s">
        <v>275</v>
      </c>
      <c r="H69" s="118" t="s">
        <v>275</v>
      </c>
    </row>
    <row r="70" spans="1:8" ht="24">
      <c r="A70" s="121" t="s">
        <v>245</v>
      </c>
      <c r="B70" s="132"/>
      <c r="C70" s="118" t="s">
        <v>191</v>
      </c>
      <c r="D70" s="154" t="s">
        <v>259</v>
      </c>
      <c r="E70" s="118" t="s">
        <v>275</v>
      </c>
      <c r="F70" s="118" t="s">
        <v>194</v>
      </c>
      <c r="G70" s="118" t="s">
        <v>275</v>
      </c>
      <c r="H70" s="118" t="s">
        <v>275</v>
      </c>
    </row>
    <row r="71" spans="1:8" ht="24">
      <c r="A71" s="127" t="s">
        <v>226</v>
      </c>
      <c r="B71" s="131"/>
      <c r="C71" s="118" t="s">
        <v>191</v>
      </c>
      <c r="D71" s="154" t="s">
        <v>259</v>
      </c>
      <c r="E71" s="118" t="s">
        <v>275</v>
      </c>
      <c r="F71" s="118" t="s">
        <v>194</v>
      </c>
      <c r="G71" s="118" t="s">
        <v>275</v>
      </c>
      <c r="H71" s="118" t="s">
        <v>275</v>
      </c>
    </row>
    <row r="72" spans="1:8" ht="24">
      <c r="A72" s="160" t="s">
        <v>239</v>
      </c>
      <c r="B72" s="145"/>
      <c r="C72" s="118">
        <v>877930</v>
      </c>
      <c r="D72" s="122">
        <v>879190</v>
      </c>
      <c r="E72" s="122">
        <v>1031970</v>
      </c>
      <c r="F72" s="118">
        <v>947000</v>
      </c>
      <c r="G72" s="118">
        <f>F72/H72</f>
        <v>0.7425005096360414</v>
      </c>
      <c r="H72" s="118">
        <v>1275420</v>
      </c>
    </row>
    <row r="73" spans="1:8" ht="24">
      <c r="A73" s="160" t="s">
        <v>225</v>
      </c>
      <c r="B73" s="145"/>
      <c r="C73" s="118">
        <v>79634</v>
      </c>
      <c r="D73" s="122">
        <v>48303</v>
      </c>
      <c r="E73" s="122">
        <v>25300</v>
      </c>
      <c r="F73" s="118">
        <v>58800</v>
      </c>
      <c r="G73" s="118">
        <f>F73/H73</f>
        <v>0.6282051282051282</v>
      </c>
      <c r="H73" s="118">
        <v>93600</v>
      </c>
    </row>
    <row r="74" spans="1:8" ht="24">
      <c r="A74" s="160" t="s">
        <v>246</v>
      </c>
      <c r="B74" s="145"/>
      <c r="C74" s="118">
        <v>88850</v>
      </c>
      <c r="D74" s="122">
        <v>82320</v>
      </c>
      <c r="E74" s="122">
        <v>96869</v>
      </c>
      <c r="F74" s="118">
        <v>410000</v>
      </c>
      <c r="G74" s="118">
        <f>F74/H74</f>
        <v>1.5185185185185186</v>
      </c>
      <c r="H74" s="118">
        <v>270000</v>
      </c>
    </row>
    <row r="75" spans="1:8" ht="24">
      <c r="A75" s="164" t="s">
        <v>247</v>
      </c>
      <c r="B75" s="145"/>
      <c r="C75" s="118">
        <v>282552.9</v>
      </c>
      <c r="D75" s="122">
        <v>384806.6</v>
      </c>
      <c r="E75" s="122">
        <v>160084</v>
      </c>
      <c r="F75" s="118">
        <v>410000</v>
      </c>
      <c r="G75" s="118">
        <f>F75/H75</f>
        <v>1.4642857142857142</v>
      </c>
      <c r="H75" s="118">
        <v>280000</v>
      </c>
    </row>
    <row r="76" spans="1:8" ht="24">
      <c r="A76" s="160" t="s">
        <v>248</v>
      </c>
      <c r="B76" s="147"/>
      <c r="C76" s="118">
        <v>1118271</v>
      </c>
      <c r="D76" s="122">
        <v>175000</v>
      </c>
      <c r="E76" s="122">
        <v>2200000</v>
      </c>
      <c r="F76" s="118">
        <v>79000</v>
      </c>
      <c r="G76" s="118">
        <f>F76/H76</f>
        <v>0.5953278070836473</v>
      </c>
      <c r="H76" s="118">
        <v>132700</v>
      </c>
    </row>
    <row r="77" spans="1:8" ht="24">
      <c r="A77" s="161" t="s">
        <v>284</v>
      </c>
      <c r="B77" s="133"/>
      <c r="C77" s="118" t="s">
        <v>191</v>
      </c>
      <c r="D77" s="154" t="s">
        <v>259</v>
      </c>
      <c r="E77" s="122">
        <v>3026000</v>
      </c>
      <c r="F77" s="118" t="s">
        <v>194</v>
      </c>
      <c r="G77" s="118" t="s">
        <v>275</v>
      </c>
      <c r="H77" s="118" t="s">
        <v>275</v>
      </c>
    </row>
    <row r="78" spans="1:8" ht="24">
      <c r="A78" s="161" t="s">
        <v>249</v>
      </c>
      <c r="B78" s="132"/>
      <c r="C78" s="118" t="s">
        <v>191</v>
      </c>
      <c r="D78" s="154" t="s">
        <v>259</v>
      </c>
      <c r="E78" s="118" t="s">
        <v>275</v>
      </c>
      <c r="F78" s="118" t="s">
        <v>194</v>
      </c>
      <c r="G78" s="118" t="s">
        <v>275</v>
      </c>
      <c r="H78" s="118" t="s">
        <v>275</v>
      </c>
    </row>
    <row r="79" spans="1:8" ht="24">
      <c r="A79" s="160" t="s">
        <v>250</v>
      </c>
      <c r="B79" s="145"/>
      <c r="C79" s="118">
        <v>877930</v>
      </c>
      <c r="D79" s="122">
        <v>879190</v>
      </c>
      <c r="E79" s="118" t="s">
        <v>275</v>
      </c>
      <c r="F79" s="118">
        <v>947000</v>
      </c>
      <c r="G79" s="118">
        <f>D79/H79</f>
        <v>0.6893337096799486</v>
      </c>
      <c r="H79" s="118">
        <v>1275420</v>
      </c>
    </row>
    <row r="80" spans="1:8" ht="24">
      <c r="A80" s="160" t="s">
        <v>251</v>
      </c>
      <c r="B80" s="145"/>
      <c r="C80" s="118">
        <f>C73+C74+C75</f>
        <v>451036.9</v>
      </c>
      <c r="D80" s="122">
        <f>D73+D74+D75</f>
        <v>515429.6</v>
      </c>
      <c r="E80" s="118" t="s">
        <v>275</v>
      </c>
      <c r="F80" s="118">
        <v>878800</v>
      </c>
      <c r="G80" s="118">
        <f>D80/H80</f>
        <v>0.8008539465506526</v>
      </c>
      <c r="H80" s="118">
        <v>643600</v>
      </c>
    </row>
    <row r="81" spans="1:8" ht="24">
      <c r="A81" s="160" t="s">
        <v>252</v>
      </c>
      <c r="B81" s="145"/>
      <c r="C81" s="118">
        <v>1118271</v>
      </c>
      <c r="D81" s="122">
        <f>D76</f>
        <v>175000</v>
      </c>
      <c r="E81" s="118" t="s">
        <v>275</v>
      </c>
      <c r="F81" s="118">
        <v>79000</v>
      </c>
      <c r="G81" s="118" t="s">
        <v>275</v>
      </c>
      <c r="H81" s="118" t="s">
        <v>275</v>
      </c>
    </row>
    <row r="82" spans="1:8" ht="24">
      <c r="A82" s="160" t="s">
        <v>253</v>
      </c>
      <c r="B82" s="191"/>
      <c r="C82" s="118" t="s">
        <v>191</v>
      </c>
      <c r="D82" s="118" t="s">
        <v>259</v>
      </c>
      <c r="E82" s="118" t="s">
        <v>275</v>
      </c>
      <c r="F82" s="118" t="s">
        <v>276</v>
      </c>
      <c r="G82" s="118" t="s">
        <v>275</v>
      </c>
      <c r="H82" s="118" t="s">
        <v>275</v>
      </c>
    </row>
    <row r="83" spans="1:8" ht="24">
      <c r="A83" s="188"/>
      <c r="B83" s="131"/>
      <c r="C83" s="131"/>
      <c r="D83" s="131"/>
      <c r="E83" s="131"/>
      <c r="F83" s="131"/>
      <c r="G83" s="131"/>
      <c r="H83" s="131"/>
    </row>
    <row r="84" spans="1:8" s="19" customFormat="1" ht="21.75">
      <c r="A84" s="178"/>
      <c r="B84" s="179"/>
      <c r="C84" s="213" t="s">
        <v>40</v>
      </c>
      <c r="D84" s="214"/>
      <c r="E84" s="215"/>
      <c r="F84" s="219" t="s">
        <v>269</v>
      </c>
      <c r="G84" s="220"/>
      <c r="H84" s="221"/>
    </row>
    <row r="85" spans="1:8" s="19" customFormat="1" ht="21.75">
      <c r="A85" s="180" t="s">
        <v>255</v>
      </c>
      <c r="B85" s="181"/>
      <c r="C85" s="216"/>
      <c r="D85" s="217"/>
      <c r="E85" s="218"/>
      <c r="F85" s="182"/>
      <c r="G85" s="183" t="s">
        <v>256</v>
      </c>
      <c r="H85" s="182"/>
    </row>
    <row r="86" spans="1:8" s="19" customFormat="1" ht="21.75">
      <c r="A86" s="184"/>
      <c r="B86" s="185"/>
      <c r="C86" s="186" t="s">
        <v>200</v>
      </c>
      <c r="D86" s="187" t="s">
        <v>258</v>
      </c>
      <c r="E86" s="187" t="s">
        <v>278</v>
      </c>
      <c r="F86" s="187" t="s">
        <v>268</v>
      </c>
      <c r="G86" s="187" t="s">
        <v>257</v>
      </c>
      <c r="H86" s="187" t="s">
        <v>279</v>
      </c>
    </row>
    <row r="87" spans="1:8" ht="27.75" customHeight="1">
      <c r="A87" s="115" t="s">
        <v>243</v>
      </c>
      <c r="B87" s="120"/>
      <c r="C87" s="118" t="s">
        <v>191</v>
      </c>
      <c r="D87" s="118" t="s">
        <v>259</v>
      </c>
      <c r="E87" s="118" t="s">
        <v>275</v>
      </c>
      <c r="F87" s="117">
        <v>1904800</v>
      </c>
      <c r="G87" s="117">
        <f>F87/H87</f>
        <v>0.8852452921383823</v>
      </c>
      <c r="H87" s="117">
        <v>2151720</v>
      </c>
    </row>
    <row r="88" spans="1:8" ht="25.5" customHeight="1">
      <c r="A88" s="134" t="s">
        <v>82</v>
      </c>
      <c r="B88" s="116"/>
      <c r="C88" s="118" t="s">
        <v>191</v>
      </c>
      <c r="D88" s="118" t="s">
        <v>259</v>
      </c>
      <c r="E88" s="118" t="s">
        <v>275</v>
      </c>
      <c r="F88" s="153" t="s">
        <v>267</v>
      </c>
      <c r="G88" s="153" t="s">
        <v>267</v>
      </c>
      <c r="H88" s="153" t="s">
        <v>267</v>
      </c>
    </row>
    <row r="89" spans="1:8" ht="27.75" customHeight="1">
      <c r="A89" s="121" t="s">
        <v>227</v>
      </c>
      <c r="B89" s="137"/>
      <c r="C89" s="118" t="s">
        <v>191</v>
      </c>
      <c r="D89" s="118" t="s">
        <v>259</v>
      </c>
      <c r="E89" s="118" t="s">
        <v>275</v>
      </c>
      <c r="F89" s="117">
        <v>153600</v>
      </c>
      <c r="G89" s="117">
        <f>F89/H89</f>
        <v>0.9341929205692738</v>
      </c>
      <c r="H89" s="117">
        <v>164420</v>
      </c>
    </row>
    <row r="90" spans="1:8" ht="24">
      <c r="A90" s="119" t="s">
        <v>202</v>
      </c>
      <c r="B90" s="119"/>
      <c r="C90" s="118" t="s">
        <v>191</v>
      </c>
      <c r="D90" s="118" t="s">
        <v>259</v>
      </c>
      <c r="E90" s="118" t="s">
        <v>275</v>
      </c>
      <c r="F90" s="118">
        <v>153600</v>
      </c>
      <c r="G90" s="118">
        <f>F90/H90</f>
        <v>0.963492660895747</v>
      </c>
      <c r="H90" s="118">
        <v>159420</v>
      </c>
    </row>
    <row r="91" spans="1:8" ht="24">
      <c r="A91" s="119" t="s">
        <v>222</v>
      </c>
      <c r="B91" s="119"/>
      <c r="C91" s="118" t="s">
        <v>191</v>
      </c>
      <c r="D91" s="118" t="s">
        <v>259</v>
      </c>
      <c r="E91" s="118" t="s">
        <v>275</v>
      </c>
      <c r="F91" s="118">
        <v>129600</v>
      </c>
      <c r="G91" s="118">
        <f>F91/H91</f>
        <v>0.9278350515463918</v>
      </c>
      <c r="H91" s="118">
        <v>139680</v>
      </c>
    </row>
    <row r="92" spans="1:8" ht="24">
      <c r="A92" s="119" t="s">
        <v>206</v>
      </c>
      <c r="B92" s="119"/>
      <c r="C92" s="118" t="s">
        <v>191</v>
      </c>
      <c r="D92" s="118" t="s">
        <v>259</v>
      </c>
      <c r="E92" s="118" t="s">
        <v>275</v>
      </c>
      <c r="F92" s="118">
        <v>24000</v>
      </c>
      <c r="G92" s="153">
        <f>F92/H92</f>
        <v>1.21580547112462</v>
      </c>
      <c r="H92" s="118">
        <v>19740</v>
      </c>
    </row>
    <row r="93" spans="1:8" ht="24">
      <c r="A93" s="120" t="s">
        <v>87</v>
      </c>
      <c r="B93" s="120"/>
      <c r="C93" s="118" t="s">
        <v>191</v>
      </c>
      <c r="D93" s="118" t="s">
        <v>259</v>
      </c>
      <c r="E93" s="118" t="s">
        <v>275</v>
      </c>
      <c r="F93" s="117">
        <v>5000</v>
      </c>
      <c r="G93" s="153" t="s">
        <v>267</v>
      </c>
      <c r="H93" s="117">
        <v>5000</v>
      </c>
    </row>
    <row r="94" spans="1:8" ht="24">
      <c r="A94" s="119" t="s">
        <v>207</v>
      </c>
      <c r="B94" s="119"/>
      <c r="C94" s="118" t="s">
        <v>191</v>
      </c>
      <c r="D94" s="118" t="s">
        <v>259</v>
      </c>
      <c r="E94" s="118" t="s">
        <v>275</v>
      </c>
      <c r="F94" s="118">
        <v>5000</v>
      </c>
      <c r="G94" s="153" t="s">
        <v>267</v>
      </c>
      <c r="H94" s="118">
        <v>5000</v>
      </c>
    </row>
    <row r="95" spans="1:8" ht="24">
      <c r="A95" s="119" t="s">
        <v>254</v>
      </c>
      <c r="B95" s="119"/>
      <c r="C95" s="118" t="s">
        <v>191</v>
      </c>
      <c r="D95" s="118" t="s">
        <v>259</v>
      </c>
      <c r="E95" s="118" t="s">
        <v>275</v>
      </c>
      <c r="F95" s="118">
        <v>5000</v>
      </c>
      <c r="G95" s="153" t="s">
        <v>267</v>
      </c>
      <c r="H95" s="118">
        <v>5000</v>
      </c>
    </row>
    <row r="96" spans="1:8" ht="24">
      <c r="A96" s="115" t="s">
        <v>239</v>
      </c>
      <c r="B96" s="120"/>
      <c r="C96" s="162">
        <v>877930</v>
      </c>
      <c r="D96" s="124">
        <v>879190</v>
      </c>
      <c r="E96" s="118" t="s">
        <v>275</v>
      </c>
      <c r="F96" s="117">
        <f>F89</f>
        <v>153600</v>
      </c>
      <c r="G96" s="117">
        <f>F96/H96</f>
        <v>0.963492660895747</v>
      </c>
      <c r="H96" s="117">
        <v>159420</v>
      </c>
    </row>
    <row r="97" spans="1:8" ht="24">
      <c r="A97" s="115" t="s">
        <v>242</v>
      </c>
      <c r="B97" s="120"/>
      <c r="C97" s="162">
        <v>79634</v>
      </c>
      <c r="D97" s="124">
        <v>48303</v>
      </c>
      <c r="E97" s="118" t="s">
        <v>275</v>
      </c>
      <c r="F97" s="117">
        <f>F93</f>
        <v>5000</v>
      </c>
      <c r="G97" s="153" t="s">
        <v>267</v>
      </c>
      <c r="H97" s="117">
        <v>5000</v>
      </c>
    </row>
    <row r="98" spans="1:8" ht="27.75" customHeight="1">
      <c r="A98" s="146" t="s">
        <v>240</v>
      </c>
      <c r="B98" s="137"/>
      <c r="C98" s="162">
        <f>C96</f>
        <v>877930</v>
      </c>
      <c r="D98" s="124">
        <v>879190</v>
      </c>
      <c r="E98" s="124">
        <f>E72</f>
        <v>1031970</v>
      </c>
      <c r="F98" s="117">
        <f>F96</f>
        <v>153600</v>
      </c>
      <c r="G98" s="117">
        <f>F98/H98</f>
        <v>0.963492660895747</v>
      </c>
      <c r="H98" s="117">
        <v>159420</v>
      </c>
    </row>
    <row r="99" spans="1:8" ht="24">
      <c r="A99" s="115" t="s">
        <v>277</v>
      </c>
      <c r="B99" s="120"/>
      <c r="C99" s="162">
        <f>C80</f>
        <v>451036.9</v>
      </c>
      <c r="D99" s="163">
        <v>515429.6</v>
      </c>
      <c r="E99" s="163">
        <f>E73+E74+E75</f>
        <v>282253</v>
      </c>
      <c r="F99" s="117">
        <f>F97</f>
        <v>5000</v>
      </c>
      <c r="G99" s="153" t="s">
        <v>267</v>
      </c>
      <c r="H99" s="117">
        <v>5000</v>
      </c>
    </row>
    <row r="100" spans="1:8" ht="24">
      <c r="A100" s="146" t="s">
        <v>252</v>
      </c>
      <c r="B100" s="121"/>
      <c r="C100" s="117">
        <v>1118271</v>
      </c>
      <c r="D100" s="124">
        <v>175000</v>
      </c>
      <c r="E100" s="124">
        <f>E76+E77</f>
        <v>5226000</v>
      </c>
      <c r="F100" s="162" t="s">
        <v>267</v>
      </c>
      <c r="G100" s="153" t="s">
        <v>267</v>
      </c>
      <c r="H100" s="153" t="s">
        <v>267</v>
      </c>
    </row>
    <row r="101" spans="1:8" ht="26.25" customHeight="1">
      <c r="A101" s="146" t="s">
        <v>241</v>
      </c>
      <c r="B101" s="137"/>
      <c r="C101" s="162" t="s">
        <v>267</v>
      </c>
      <c r="D101" s="117" t="s">
        <v>259</v>
      </c>
      <c r="E101" s="118" t="s">
        <v>275</v>
      </c>
      <c r="F101" s="117">
        <f>SUM(F98:F99)</f>
        <v>158600</v>
      </c>
      <c r="G101" s="117">
        <f>F101/H101</f>
        <v>0.9646028463690549</v>
      </c>
      <c r="H101" s="117">
        <v>164420</v>
      </c>
    </row>
    <row r="102" spans="1:8" ht="24">
      <c r="A102" s="115" t="s">
        <v>238</v>
      </c>
      <c r="B102" s="120"/>
      <c r="C102" s="117">
        <v>2447237.9</v>
      </c>
      <c r="D102" s="124">
        <v>1569619.6</v>
      </c>
      <c r="E102" s="124">
        <f>E98+E99+E100</f>
        <v>6540223</v>
      </c>
      <c r="F102" s="117">
        <v>2063400</v>
      </c>
      <c r="G102" s="117">
        <f>F102/H102</f>
        <v>0.8908787897104665</v>
      </c>
      <c r="H102" s="117">
        <f>H87+H101</f>
        <v>2316140</v>
      </c>
    </row>
    <row r="103" spans="1:5" ht="24">
      <c r="A103" s="140"/>
      <c r="B103" s="140"/>
      <c r="C103" s="131"/>
      <c r="D103" s="141"/>
      <c r="E103" s="141"/>
    </row>
    <row r="104" spans="1:5" ht="24">
      <c r="A104" s="140"/>
      <c r="B104" s="140"/>
      <c r="C104" s="131"/>
      <c r="D104" s="141"/>
      <c r="E104" s="141"/>
    </row>
    <row r="105" spans="1:5" ht="24">
      <c r="A105" s="140"/>
      <c r="B105" s="140"/>
      <c r="C105" s="131"/>
      <c r="D105" s="141"/>
      <c r="E105" s="141"/>
    </row>
    <row r="106" spans="1:5" ht="24">
      <c r="A106" s="140"/>
      <c r="B106" s="140"/>
      <c r="C106" s="131"/>
      <c r="D106" s="141"/>
      <c r="E106" s="141"/>
    </row>
    <row r="107" spans="1:5" ht="24">
      <c r="A107" s="143"/>
      <c r="B107" s="143"/>
      <c r="C107" s="142"/>
      <c r="D107" s="144"/>
      <c r="E107" s="144"/>
    </row>
    <row r="108" spans="1:5" ht="24">
      <c r="A108" s="140"/>
      <c r="B108" s="140"/>
      <c r="C108" s="131"/>
      <c r="D108" s="141"/>
      <c r="E108" s="141"/>
    </row>
    <row r="109" spans="1:5" ht="24">
      <c r="A109" s="140"/>
      <c r="B109" s="140"/>
      <c r="C109" s="131"/>
      <c r="D109" s="141"/>
      <c r="E109" s="141"/>
    </row>
    <row r="110" spans="1:5" ht="24">
      <c r="A110" s="140"/>
      <c r="B110" s="140"/>
      <c r="C110" s="131"/>
      <c r="D110" s="141"/>
      <c r="E110" s="141"/>
    </row>
    <row r="111" spans="1:5" ht="24">
      <c r="A111" s="140"/>
      <c r="B111" s="140"/>
      <c r="C111" s="131"/>
      <c r="D111" s="141"/>
      <c r="E111" s="141"/>
    </row>
    <row r="112" spans="1:5" ht="24">
      <c r="A112" s="140"/>
      <c r="B112" s="140"/>
      <c r="C112" s="131"/>
      <c r="D112" s="141"/>
      <c r="E112" s="141"/>
    </row>
    <row r="113" spans="1:5" ht="24">
      <c r="A113" s="140"/>
      <c r="B113" s="140"/>
      <c r="C113" s="131"/>
      <c r="D113" s="141"/>
      <c r="E113" s="141"/>
    </row>
    <row r="114" spans="1:5" ht="24">
      <c r="A114" s="140"/>
      <c r="B114" s="140"/>
      <c r="C114" s="131"/>
      <c r="D114" s="141"/>
      <c r="E114" s="141"/>
    </row>
    <row r="115" spans="1:5" ht="24">
      <c r="A115" s="140"/>
      <c r="B115" s="140"/>
      <c r="C115" s="131"/>
      <c r="D115" s="141"/>
      <c r="E115" s="141"/>
    </row>
    <row r="116" spans="1:5" ht="24">
      <c r="A116" s="140"/>
      <c r="B116" s="140"/>
      <c r="C116" s="131"/>
      <c r="D116" s="141"/>
      <c r="E116" s="141"/>
    </row>
    <row r="117" spans="1:5" ht="24">
      <c r="A117" s="143"/>
      <c r="B117" s="143"/>
      <c r="C117" s="142"/>
      <c r="D117" s="144"/>
      <c r="E117" s="144"/>
    </row>
    <row r="118" spans="1:5" ht="24">
      <c r="A118" s="143"/>
      <c r="B118" s="143"/>
      <c r="C118" s="142"/>
      <c r="D118" s="144"/>
      <c r="E118" s="144"/>
    </row>
    <row r="119" spans="1:5" ht="24">
      <c r="A119" s="143"/>
      <c r="B119" s="143"/>
      <c r="C119" s="142"/>
      <c r="D119" s="144"/>
      <c r="E119" s="144"/>
    </row>
    <row r="120" spans="1:5" ht="24">
      <c r="A120" s="140"/>
      <c r="B120" s="140"/>
      <c r="C120" s="131"/>
      <c r="D120" s="141"/>
      <c r="E120" s="141"/>
    </row>
    <row r="121" spans="1:5" ht="24">
      <c r="A121" s="140"/>
      <c r="B121" s="140"/>
      <c r="C121" s="131"/>
      <c r="D121" s="141"/>
      <c r="E121" s="141"/>
    </row>
    <row r="122" spans="1:5" ht="24">
      <c r="A122" s="169"/>
      <c r="B122" s="141"/>
      <c r="C122" s="131"/>
      <c r="D122" s="141"/>
      <c r="E122" s="141"/>
    </row>
    <row r="123" spans="1:5" ht="24">
      <c r="A123" s="140"/>
      <c r="B123" s="131"/>
      <c r="C123" s="131"/>
      <c r="D123" s="141"/>
      <c r="E123" s="141"/>
    </row>
    <row r="124" spans="1:5" ht="24">
      <c r="A124" s="140"/>
      <c r="B124" s="131"/>
      <c r="C124" s="142"/>
      <c r="D124" s="141"/>
      <c r="E124" s="141"/>
    </row>
    <row r="125" spans="1:5" ht="24">
      <c r="A125" s="140"/>
      <c r="B125" s="131"/>
      <c r="C125" s="131"/>
      <c r="D125" s="141"/>
      <c r="E125" s="141"/>
    </row>
    <row r="126" spans="1:5" ht="30.75" customHeight="1">
      <c r="A126" s="170"/>
      <c r="B126" s="131"/>
      <c r="C126" s="131"/>
      <c r="D126" s="141"/>
      <c r="E126" s="141"/>
    </row>
    <row r="127" spans="1:5" ht="24">
      <c r="A127" s="140"/>
      <c r="B127" s="131"/>
      <c r="C127" s="131"/>
      <c r="D127" s="141"/>
      <c r="E127" s="141"/>
    </row>
    <row r="128" spans="1:5" ht="28.5" customHeight="1">
      <c r="A128" s="171"/>
      <c r="B128" s="144"/>
      <c r="C128" s="144"/>
      <c r="D128" s="144"/>
      <c r="E128" s="144"/>
    </row>
    <row r="129" spans="1:5" ht="24">
      <c r="A129" s="143"/>
      <c r="B129" s="140"/>
      <c r="C129" s="140"/>
      <c r="D129" s="141"/>
      <c r="E129" s="141"/>
    </row>
    <row r="130" spans="1:5" ht="27.75" customHeight="1">
      <c r="A130" s="172"/>
      <c r="B130" s="140"/>
      <c r="C130" s="140"/>
      <c r="D130" s="141"/>
      <c r="E130" s="141"/>
    </row>
    <row r="131" spans="1:5" ht="24">
      <c r="A131" s="140"/>
      <c r="B131" s="131"/>
      <c r="C131" s="131"/>
      <c r="D131" s="144"/>
      <c r="E131" s="144"/>
    </row>
    <row r="132" spans="1:5" ht="24">
      <c r="A132" s="140"/>
      <c r="B132" s="131"/>
      <c r="C132" s="131"/>
      <c r="D132" s="144"/>
      <c r="E132" s="144"/>
    </row>
    <row r="133" spans="1:5" ht="27" customHeight="1">
      <c r="A133" s="171"/>
      <c r="B133" s="144"/>
      <c r="C133" s="144"/>
      <c r="D133" s="144"/>
      <c r="E133" s="144"/>
    </row>
    <row r="134" spans="1:5" ht="28.5" customHeight="1">
      <c r="A134" s="143"/>
      <c r="B134" s="131"/>
      <c r="C134" s="131"/>
      <c r="D134" s="141"/>
      <c r="E134" s="141"/>
    </row>
    <row r="135" spans="1:5" ht="30" customHeight="1">
      <c r="A135" s="170"/>
      <c r="B135" s="131"/>
      <c r="C135" s="131"/>
      <c r="D135" s="141"/>
      <c r="E135" s="141"/>
    </row>
    <row r="136" spans="1:5" ht="24">
      <c r="A136" s="140"/>
      <c r="B136" s="131"/>
      <c r="C136" s="131"/>
      <c r="D136" s="141"/>
      <c r="E136" s="141"/>
    </row>
    <row r="137" spans="1:5" ht="27.75" customHeight="1">
      <c r="A137" s="170"/>
      <c r="B137" s="131"/>
      <c r="C137" s="131"/>
      <c r="D137" s="141"/>
      <c r="E137" s="141"/>
    </row>
    <row r="138" spans="1:5" ht="24">
      <c r="A138" s="140"/>
      <c r="B138" s="140"/>
      <c r="C138" s="131"/>
      <c r="D138" s="141"/>
      <c r="E138" s="141"/>
    </row>
    <row r="139" spans="1:5" ht="24">
      <c r="A139" s="140"/>
      <c r="B139" s="140"/>
      <c r="C139" s="131"/>
      <c r="D139" s="141"/>
      <c r="E139" s="141"/>
    </row>
    <row r="140" spans="1:5" ht="31.5" customHeight="1">
      <c r="A140" s="171"/>
      <c r="B140" s="173"/>
      <c r="C140" s="144"/>
      <c r="D140" s="144"/>
      <c r="E140" s="144"/>
    </row>
    <row r="141" spans="1:5" ht="28.5" customHeight="1">
      <c r="A141" s="143"/>
      <c r="B141" s="140"/>
      <c r="C141" s="140"/>
      <c r="D141" s="141"/>
      <c r="E141" s="141"/>
    </row>
    <row r="142" spans="1:5" ht="24">
      <c r="A142" s="140"/>
      <c r="B142" s="140"/>
      <c r="C142" s="131"/>
      <c r="D142" s="141"/>
      <c r="E142" s="141"/>
    </row>
    <row r="143" spans="1:5" ht="27.75" customHeight="1">
      <c r="A143" s="155"/>
      <c r="B143" s="143"/>
      <c r="C143" s="142"/>
      <c r="D143" s="144"/>
      <c r="E143" s="144"/>
    </row>
    <row r="144" spans="1:5" ht="26.25" customHeight="1">
      <c r="A144" s="174"/>
      <c r="B144" s="143"/>
      <c r="C144" s="175"/>
      <c r="D144" s="144"/>
      <c r="E144" s="144"/>
    </row>
    <row r="145" spans="1:5" ht="24">
      <c r="A145" s="176"/>
      <c r="B145" s="176"/>
      <c r="C145" s="176"/>
      <c r="D145" s="177"/>
      <c r="E145" s="177"/>
    </row>
  </sheetData>
  <sheetProtection/>
  <mergeCells count="14">
    <mergeCell ref="C42:E43"/>
    <mergeCell ref="F42:H42"/>
    <mergeCell ref="C63:E64"/>
    <mergeCell ref="F63:H63"/>
    <mergeCell ref="C84:E85"/>
    <mergeCell ref="F84:H84"/>
    <mergeCell ref="A1:H1"/>
    <mergeCell ref="A2:H2"/>
    <mergeCell ref="A3:H3"/>
    <mergeCell ref="F5:H5"/>
    <mergeCell ref="A4:H4"/>
    <mergeCell ref="C5:E6"/>
    <mergeCell ref="C21:E22"/>
    <mergeCell ref="F21:H21"/>
  </mergeCells>
  <printOptions/>
  <pageMargins left="0.7480314960629921" right="0" top="0.7874015748031497" bottom="0.66" header="0.5118110236220472" footer="0.5118110236220472"/>
  <pageSetup firstPageNumber="3" useFirstPageNumber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31"/>
  <sheetViews>
    <sheetView view="pageLayout" zoomScale="55" zoomScaleSheetLayoutView="55" zoomScalePageLayoutView="55" workbookViewId="0" topLeftCell="C121">
      <selection activeCell="E130" sqref="E130:F131"/>
    </sheetView>
  </sheetViews>
  <sheetFormatPr defaultColWidth="9.140625" defaultRowHeight="12.75"/>
  <cols>
    <col min="1" max="1" width="58.140625" style="5" customWidth="1"/>
    <col min="2" max="2" width="26.00390625" style="85" customWidth="1"/>
    <col min="3" max="3" width="16.28125" style="0" customWidth="1"/>
    <col min="4" max="4" width="11.421875" style="0" customWidth="1"/>
    <col min="5" max="5" width="19.00390625" style="53" customWidth="1"/>
    <col min="6" max="7" width="14.8515625" style="53" customWidth="1"/>
    <col min="8" max="8" width="15.140625" style="5" customWidth="1"/>
    <col min="9" max="9" width="18.8515625" style="5" customWidth="1"/>
    <col min="10" max="10" width="20.421875" style="5" customWidth="1"/>
    <col min="11" max="11" width="16.28125" style="5" customWidth="1"/>
    <col min="12" max="12" width="12.8515625" style="5" customWidth="1"/>
    <col min="13" max="16384" width="9.140625" style="5" customWidth="1"/>
  </cols>
  <sheetData>
    <row r="1" spans="1:7" s="39" customFormat="1" ht="26.25" customHeight="1">
      <c r="A1" s="256" t="s">
        <v>42</v>
      </c>
      <c r="B1" s="256"/>
      <c r="E1" s="51"/>
      <c r="F1" s="51"/>
      <c r="G1" s="51"/>
    </row>
    <row r="2" spans="1:7" s="39" customFormat="1" ht="26.25" customHeight="1">
      <c r="A2" s="256" t="s">
        <v>176</v>
      </c>
      <c r="B2" s="256"/>
      <c r="E2" s="51"/>
      <c r="F2" s="51"/>
      <c r="G2" s="51"/>
    </row>
    <row r="3" spans="1:7" s="39" customFormat="1" ht="26.25" customHeight="1">
      <c r="A3" s="256" t="s">
        <v>78</v>
      </c>
      <c r="B3" s="256"/>
      <c r="E3" s="51"/>
      <c r="F3" s="51"/>
      <c r="G3" s="51"/>
    </row>
    <row r="4" spans="1:7" s="39" customFormat="1" ht="26.25" customHeight="1">
      <c r="A4" s="256" t="s">
        <v>43</v>
      </c>
      <c r="B4" s="256"/>
      <c r="E4" s="51"/>
      <c r="F4" s="51"/>
      <c r="G4" s="51"/>
    </row>
    <row r="5" spans="1:7" s="39" customFormat="1" ht="26.25" customHeight="1">
      <c r="A5" s="256" t="s">
        <v>47</v>
      </c>
      <c r="B5" s="256"/>
      <c r="E5" s="51"/>
      <c r="F5" s="51"/>
      <c r="G5" s="51"/>
    </row>
    <row r="6" spans="1:7" s="39" customFormat="1" ht="26.25" customHeight="1">
      <c r="A6" s="257" t="s">
        <v>58</v>
      </c>
      <c r="B6" s="257"/>
      <c r="E6" s="51"/>
      <c r="F6" s="51"/>
      <c r="G6" s="51"/>
    </row>
    <row r="7" spans="1:7" s="8" customFormat="1" ht="26.25" customHeight="1">
      <c r="A7" s="40" t="s">
        <v>44</v>
      </c>
      <c r="B7" s="81" t="s">
        <v>48</v>
      </c>
      <c r="E7" s="52"/>
      <c r="F7" s="52"/>
      <c r="G7" s="52"/>
    </row>
    <row r="8" spans="1:2" ht="24.75" customHeight="1">
      <c r="A8" s="41" t="s">
        <v>45</v>
      </c>
      <c r="B8" s="82">
        <f>B9+B10</f>
        <v>13119880</v>
      </c>
    </row>
    <row r="9" spans="1:2" ht="24.75" customHeight="1">
      <c r="A9" s="28" t="s">
        <v>49</v>
      </c>
      <c r="B9" s="83">
        <f>'[2]งานบริหารทั่วไป 110'!$H$3</f>
        <v>11089480</v>
      </c>
    </row>
    <row r="10" spans="1:2" ht="24.75" customHeight="1">
      <c r="A10" s="28" t="s">
        <v>50</v>
      </c>
      <c r="B10" s="83">
        <f>'[2]งานสงบ 120'!$F$7</f>
        <v>2030400</v>
      </c>
    </row>
    <row r="11" spans="1:2" ht="24.75" customHeight="1">
      <c r="A11" s="42" t="s">
        <v>51</v>
      </c>
      <c r="B11" s="84">
        <f>B12+B13+B14+B15+B16+B17</f>
        <v>14952440</v>
      </c>
    </row>
    <row r="12" spans="1:2" ht="24.75" customHeight="1">
      <c r="A12" s="28" t="s">
        <v>52</v>
      </c>
      <c r="B12" s="83">
        <f>'[2]การศึกษา 210'!$I$5</f>
        <v>5052240</v>
      </c>
    </row>
    <row r="13" spans="1:2" ht="24.75" customHeight="1">
      <c r="A13" s="28" t="s">
        <v>53</v>
      </c>
      <c r="B13" s="83">
        <f>'[2]E รายจ่าย'!$F$33</f>
        <v>4818360</v>
      </c>
    </row>
    <row r="14" spans="1:2" ht="24.75" customHeight="1">
      <c r="A14" s="28" t="s">
        <v>54</v>
      </c>
      <c r="B14" s="83">
        <f>'[2]สงเคราะห์ 230'!$F$7</f>
        <v>100000</v>
      </c>
    </row>
    <row r="15" spans="1:2" ht="24.75" customHeight="1">
      <c r="A15" s="28" t="s">
        <v>55</v>
      </c>
      <c r="B15" s="83">
        <f>'[2]E รายจ่าย'!$D$33</f>
        <v>3401840</v>
      </c>
    </row>
    <row r="16" spans="1:2" ht="24.75" customHeight="1">
      <c r="A16" s="28" t="s">
        <v>56</v>
      </c>
      <c r="B16" s="83">
        <f>'[2]เข้มแข็ง 250'!$F$7</f>
        <v>750000</v>
      </c>
    </row>
    <row r="17" spans="1:2" ht="24.75" customHeight="1">
      <c r="A17" s="28" t="s">
        <v>57</v>
      </c>
      <c r="B17" s="83">
        <f>'[2]ศาสนา 260'!$H$6</f>
        <v>830000</v>
      </c>
    </row>
    <row r="18" spans="1:2" ht="24.75" customHeight="1">
      <c r="A18" s="42" t="s">
        <v>59</v>
      </c>
      <c r="B18" s="84">
        <v>0</v>
      </c>
    </row>
    <row r="19" spans="1:2" ht="24.75" customHeight="1">
      <c r="A19" s="28" t="s">
        <v>60</v>
      </c>
      <c r="B19" s="83">
        <v>0</v>
      </c>
    </row>
    <row r="20" spans="1:2" ht="24.75" customHeight="1">
      <c r="A20" s="28" t="s">
        <v>61</v>
      </c>
      <c r="B20" s="83">
        <v>0</v>
      </c>
    </row>
    <row r="21" spans="1:2" ht="24.75" customHeight="1">
      <c r="A21" s="28" t="s">
        <v>62</v>
      </c>
      <c r="B21" s="83">
        <v>0</v>
      </c>
    </row>
    <row r="22" spans="1:2" ht="24.75" customHeight="1">
      <c r="A22" s="42" t="s">
        <v>63</v>
      </c>
      <c r="B22" s="84">
        <f>B23</f>
        <v>1427680</v>
      </c>
    </row>
    <row r="23" spans="1:2" ht="24.75" customHeight="1">
      <c r="A23" s="97" t="s">
        <v>64</v>
      </c>
      <c r="B23" s="114">
        <v>1427680</v>
      </c>
    </row>
    <row r="24" spans="1:7" s="1" customFormat="1" ht="22.5" customHeight="1">
      <c r="A24" s="250" t="s">
        <v>46</v>
      </c>
      <c r="B24" s="259">
        <f>B8+B11+B18+B22</f>
        <v>29500000</v>
      </c>
      <c r="C24" s="46"/>
      <c r="D24" s="46"/>
      <c r="E24" s="54"/>
      <c r="F24" s="54"/>
      <c r="G24" s="54"/>
    </row>
    <row r="25" spans="1:7" s="1" customFormat="1" ht="22.5" customHeight="1">
      <c r="A25" s="254"/>
      <c r="B25" s="260"/>
      <c r="C25" s="46"/>
      <c r="D25" s="46"/>
      <c r="E25" s="54"/>
      <c r="F25" s="54"/>
      <c r="G25" s="54"/>
    </row>
    <row r="26" spans="1:2" ht="26.25">
      <c r="A26" s="258"/>
      <c r="B26" s="258"/>
    </row>
    <row r="30" spans="3:7" ht="26.25">
      <c r="C30" s="256" t="s">
        <v>65</v>
      </c>
      <c r="D30" s="256"/>
      <c r="E30" s="256"/>
      <c r="F30" s="256"/>
      <c r="G30" s="256"/>
    </row>
    <row r="31" spans="3:7" ht="26.25">
      <c r="C31" s="256" t="s">
        <v>66</v>
      </c>
      <c r="D31" s="256"/>
      <c r="E31" s="256"/>
      <c r="F31" s="256"/>
      <c r="G31" s="256"/>
    </row>
    <row r="32" spans="3:7" ht="26.25">
      <c r="C32" s="256" t="s">
        <v>43</v>
      </c>
      <c r="D32" s="256"/>
      <c r="E32" s="256"/>
      <c r="F32" s="256"/>
      <c r="G32" s="256"/>
    </row>
    <row r="33" spans="3:7" ht="26.25">
      <c r="C33" s="256" t="s">
        <v>67</v>
      </c>
      <c r="D33" s="256"/>
      <c r="E33" s="256"/>
      <c r="F33" s="256"/>
      <c r="G33" s="256"/>
    </row>
    <row r="34" spans="3:7" ht="26.25">
      <c r="C34" s="39"/>
      <c r="D34" s="39"/>
      <c r="E34" s="51"/>
      <c r="F34" s="51"/>
      <c r="G34" s="51"/>
    </row>
    <row r="35" spans="3:7" ht="26.25">
      <c r="C35" s="39" t="s">
        <v>125</v>
      </c>
      <c r="D35" s="39"/>
      <c r="E35" s="51"/>
      <c r="F35" s="51"/>
      <c r="G35" s="51"/>
    </row>
    <row r="36" spans="3:7" ht="24">
      <c r="C36" s="47"/>
      <c r="D36" s="48" t="s">
        <v>68</v>
      </c>
      <c r="E36" s="6" t="s">
        <v>79</v>
      </c>
      <c r="F36" s="6" t="s">
        <v>80</v>
      </c>
      <c r="G36" s="229" t="s">
        <v>71</v>
      </c>
    </row>
    <row r="37" spans="3:7" ht="24">
      <c r="C37" s="49" t="s">
        <v>41</v>
      </c>
      <c r="D37" s="50"/>
      <c r="E37" s="9" t="s">
        <v>69</v>
      </c>
      <c r="F37" s="9" t="s">
        <v>70</v>
      </c>
      <c r="G37" s="255"/>
    </row>
    <row r="38" spans="3:7" ht="24">
      <c r="C38" s="232" t="s">
        <v>72</v>
      </c>
      <c r="D38" s="233"/>
      <c r="E38" s="55">
        <f>'[2]แยกตามงบ-งาน'!$C$4</f>
        <v>5797140</v>
      </c>
      <c r="F38" s="55">
        <f>'[2]แยกตามงบ-งาน'!$C$5</f>
        <v>892740</v>
      </c>
      <c r="G38" s="55">
        <f>SUM(E38:F38)</f>
        <v>6689880</v>
      </c>
    </row>
    <row r="39" spans="3:7" ht="24">
      <c r="C39" s="248" t="s">
        <v>73</v>
      </c>
      <c r="D39" s="249"/>
      <c r="E39" s="29">
        <f>'[2]แยกตามงบ-งาน'!$D$4</f>
        <v>3524400</v>
      </c>
      <c r="F39" s="29">
        <f>'[2]แยกตามงบ-งาน'!$D$5</f>
        <v>353200</v>
      </c>
      <c r="G39" s="29">
        <f>SUM(E39:F39)</f>
        <v>3877600</v>
      </c>
    </row>
    <row r="40" spans="3:7" ht="24">
      <c r="C40" s="248" t="s">
        <v>75</v>
      </c>
      <c r="D40" s="249"/>
      <c r="E40" s="29">
        <f>'[2]แยกตามงบ-งาน'!$E$4</f>
        <v>373500</v>
      </c>
      <c r="F40" s="29">
        <f>'[2]แยกตามงบ-งาน'!$E$5</f>
        <v>25000</v>
      </c>
      <c r="G40" s="29">
        <f>SUM(E40:F40)</f>
        <v>398500</v>
      </c>
    </row>
    <row r="41" spans="3:7" ht="24">
      <c r="C41" s="248" t="s">
        <v>76</v>
      </c>
      <c r="D41" s="249"/>
      <c r="E41" s="29">
        <f>'[2]แยกตามงบ-งาน'!$F$4</f>
        <v>123500</v>
      </c>
      <c r="F41" s="29">
        <v>0</v>
      </c>
      <c r="G41" s="29">
        <f>SUM(E41:F41)</f>
        <v>123500</v>
      </c>
    </row>
    <row r="42" spans="3:7" ht="24">
      <c r="C42" s="244" t="s">
        <v>74</v>
      </c>
      <c r="D42" s="245"/>
      <c r="E42" s="61">
        <v>0</v>
      </c>
      <c r="F42" s="61"/>
      <c r="G42" s="61">
        <f>SUM(E42:F42)</f>
        <v>0</v>
      </c>
    </row>
    <row r="43" spans="3:7" ht="24">
      <c r="C43" s="225" t="s">
        <v>71</v>
      </c>
      <c r="D43" s="226"/>
      <c r="E43" s="234">
        <f>SUM(E38:E42)</f>
        <v>9818540</v>
      </c>
      <c r="F43" s="234">
        <f>SUM(F38:F42)</f>
        <v>1270940</v>
      </c>
      <c r="G43" s="234">
        <f>SUM(G38:G42)</f>
        <v>11089480</v>
      </c>
    </row>
    <row r="44" spans="3:7" ht="24">
      <c r="C44" s="227"/>
      <c r="D44" s="228"/>
      <c r="E44" s="235"/>
      <c r="F44" s="235"/>
      <c r="G44" s="235"/>
    </row>
    <row r="45" spans="3:7" ht="24">
      <c r="C45" s="5"/>
      <c r="D45" s="5"/>
      <c r="E45" s="15"/>
      <c r="F45" s="15"/>
      <c r="G45" s="15"/>
    </row>
    <row r="46" spans="3:7" ht="26.25">
      <c r="C46" s="39" t="s">
        <v>126</v>
      </c>
      <c r="D46" s="39"/>
      <c r="E46" s="51"/>
      <c r="F46" s="51"/>
      <c r="G46" s="51"/>
    </row>
    <row r="47" spans="3:7" ht="24">
      <c r="C47" s="47"/>
      <c r="D47" s="48" t="s">
        <v>68</v>
      </c>
      <c r="E47" s="60" t="s">
        <v>81</v>
      </c>
      <c r="F47" s="6" t="s">
        <v>82</v>
      </c>
      <c r="G47" s="6"/>
    </row>
    <row r="48" spans="3:7" ht="24">
      <c r="C48" s="58"/>
      <c r="D48" s="59"/>
      <c r="E48" s="56" t="s">
        <v>83</v>
      </c>
      <c r="F48" s="57" t="s">
        <v>77</v>
      </c>
      <c r="G48" s="57" t="s">
        <v>71</v>
      </c>
    </row>
    <row r="49" spans="3:7" ht="24">
      <c r="C49" s="58" t="s">
        <v>41</v>
      </c>
      <c r="D49" s="59"/>
      <c r="E49" s="56" t="s">
        <v>84</v>
      </c>
      <c r="F49" s="57"/>
      <c r="G49" s="57"/>
    </row>
    <row r="50" spans="3:7" ht="24">
      <c r="C50" s="232" t="s">
        <v>72</v>
      </c>
      <c r="D50" s="233"/>
      <c r="E50" s="55">
        <f>'[2]แยกตามงบ-งาน'!$C$7</f>
        <v>942000</v>
      </c>
      <c r="F50" s="55">
        <f>'[2]แยกตามงบ-งาน'!$C$8</f>
        <v>108000</v>
      </c>
      <c r="G50" s="55">
        <f>SUM(E50:F50)</f>
        <v>1050000</v>
      </c>
    </row>
    <row r="51" spans="3:7" ht="24">
      <c r="C51" s="248" t="s">
        <v>73</v>
      </c>
      <c r="D51" s="249"/>
      <c r="E51" s="29">
        <f>'[2]แยกตามงบ-งาน'!$D$7</f>
        <v>774900</v>
      </c>
      <c r="F51" s="29">
        <v>500</v>
      </c>
      <c r="G51" s="29">
        <f>SUM(E51:F51)</f>
        <v>775400</v>
      </c>
    </row>
    <row r="52" spans="3:7" ht="24">
      <c r="C52" s="248" t="s">
        <v>75</v>
      </c>
      <c r="D52" s="249"/>
      <c r="E52" s="29">
        <f>'[2]แยกตามงบ-งาน'!$E$7</f>
        <v>185000</v>
      </c>
      <c r="F52" s="29">
        <v>0</v>
      </c>
      <c r="G52" s="29">
        <f>SUM(E52:F52)</f>
        <v>185000</v>
      </c>
    </row>
    <row r="53" spans="3:7" ht="24">
      <c r="C53" s="248" t="s">
        <v>76</v>
      </c>
      <c r="D53" s="249"/>
      <c r="E53" s="29">
        <f>'[2]แยกตามงบ-งาน'!$F$7</f>
        <v>20000</v>
      </c>
      <c r="F53" s="29">
        <v>0</v>
      </c>
      <c r="G53" s="29">
        <f>SUM(E53:F53)</f>
        <v>20000</v>
      </c>
    </row>
    <row r="54" spans="3:7" ht="24">
      <c r="C54" s="244" t="s">
        <v>74</v>
      </c>
      <c r="D54" s="245"/>
      <c r="E54" s="61">
        <v>0</v>
      </c>
      <c r="F54" s="61">
        <v>0</v>
      </c>
      <c r="G54" s="61">
        <f>SUM(E54:F54)</f>
        <v>0</v>
      </c>
    </row>
    <row r="55" spans="3:7" ht="24">
      <c r="C55" s="225" t="s">
        <v>71</v>
      </c>
      <c r="D55" s="226"/>
      <c r="E55" s="234">
        <f>SUM(E50:E54)</f>
        <v>1921900</v>
      </c>
      <c r="F55" s="234">
        <f>SUM(F50:F54)</f>
        <v>108500</v>
      </c>
      <c r="G55" s="234">
        <f>SUM(G50:G54)</f>
        <v>2030400</v>
      </c>
    </row>
    <row r="56" spans="3:7" ht="24">
      <c r="C56" s="227"/>
      <c r="D56" s="228"/>
      <c r="E56" s="235"/>
      <c r="F56" s="235"/>
      <c r="G56" s="235"/>
    </row>
    <row r="57" spans="3:7" ht="24">
      <c r="C57" s="62"/>
      <c r="D57" s="62"/>
      <c r="E57" s="63"/>
      <c r="F57" s="63"/>
      <c r="G57" s="63"/>
    </row>
    <row r="58" spans="3:7" ht="24">
      <c r="C58" s="62"/>
      <c r="D58" s="62"/>
      <c r="E58" s="63"/>
      <c r="F58" s="63"/>
      <c r="G58" s="63"/>
    </row>
    <row r="59" spans="3:7" ht="24">
      <c r="C59" s="62"/>
      <c r="D59" s="62"/>
      <c r="E59" s="63"/>
      <c r="F59" s="63"/>
      <c r="G59" s="63"/>
    </row>
    <row r="60" spans="8:10" ht="24">
      <c r="H60" s="1" t="s">
        <v>85</v>
      </c>
      <c r="I60" s="1"/>
      <c r="J60" s="1"/>
    </row>
    <row r="61" spans="2:12" s="8" customFormat="1" ht="23.25">
      <c r="B61" s="86"/>
      <c r="C61" s="64"/>
      <c r="D61" s="64"/>
      <c r="E61" s="65"/>
      <c r="F61" s="65"/>
      <c r="G61" s="65"/>
      <c r="H61" s="43" t="s">
        <v>68</v>
      </c>
      <c r="I61" s="7" t="s">
        <v>81</v>
      </c>
      <c r="J61" s="7" t="s">
        <v>92</v>
      </c>
      <c r="K61" s="7" t="s">
        <v>94</v>
      </c>
      <c r="L61" s="250" t="s">
        <v>71</v>
      </c>
    </row>
    <row r="62" spans="2:12" s="8" customFormat="1" ht="23.25">
      <c r="B62" s="86"/>
      <c r="C62" s="64"/>
      <c r="D62" s="64"/>
      <c r="E62" s="65"/>
      <c r="F62" s="65"/>
      <c r="G62" s="65"/>
      <c r="H62" s="66" t="s">
        <v>41</v>
      </c>
      <c r="I62" s="10" t="s">
        <v>91</v>
      </c>
      <c r="J62" s="10" t="s">
        <v>93</v>
      </c>
      <c r="K62" s="10" t="s">
        <v>95</v>
      </c>
      <c r="L62" s="252"/>
    </row>
    <row r="63" spans="8:12" ht="24">
      <c r="H63" s="44" t="s">
        <v>86</v>
      </c>
      <c r="I63" s="55">
        <f>'[2]แยกตามงบ-งาน'!$C$11</f>
        <v>411600</v>
      </c>
      <c r="J63" s="55">
        <v>0</v>
      </c>
      <c r="K63" s="55">
        <v>0</v>
      </c>
      <c r="L63" s="55">
        <f aca="true" t="shared" si="0" ref="L63:L68">SUM(I63:K63)</f>
        <v>411600</v>
      </c>
    </row>
    <row r="64" spans="8:12" ht="24">
      <c r="H64" s="28" t="s">
        <v>87</v>
      </c>
      <c r="I64" s="29">
        <f>'[2]แยกตามงบ-งาน'!$D$11</f>
        <v>737200</v>
      </c>
      <c r="J64" s="29">
        <f>'[2]แยกตามงบ-งาน'!$D$12</f>
        <v>2117240</v>
      </c>
      <c r="K64" s="29">
        <f>'[2]แยกตามงบ-งาน'!$D$13</f>
        <v>50000</v>
      </c>
      <c r="L64" s="29">
        <f t="shared" si="0"/>
        <v>2904440</v>
      </c>
    </row>
    <row r="65" spans="8:12" ht="24">
      <c r="H65" s="28" t="s">
        <v>88</v>
      </c>
      <c r="I65" s="29">
        <f>'[2]แยกตามงบ-งาน'!$E$11</f>
        <v>15000</v>
      </c>
      <c r="J65" s="29">
        <v>0</v>
      </c>
      <c r="K65" s="29">
        <v>0</v>
      </c>
      <c r="L65" s="29">
        <f t="shared" si="0"/>
        <v>15000</v>
      </c>
    </row>
    <row r="66" spans="8:12" ht="24">
      <c r="H66" s="28" t="s">
        <v>89</v>
      </c>
      <c r="I66" s="29">
        <v>0</v>
      </c>
      <c r="J66" s="29">
        <f>'[2]แยกตามงบ-งาน'!$F$12</f>
        <v>1721200</v>
      </c>
      <c r="K66" s="29">
        <v>0</v>
      </c>
      <c r="L66" s="29">
        <f t="shared" si="0"/>
        <v>1721200</v>
      </c>
    </row>
    <row r="67" spans="8:12" ht="24">
      <c r="H67" s="32" t="s">
        <v>90</v>
      </c>
      <c r="I67" s="33">
        <v>0</v>
      </c>
      <c r="J67" s="33">
        <v>0</v>
      </c>
      <c r="K67" s="33">
        <v>0</v>
      </c>
      <c r="L67" s="33">
        <f t="shared" si="0"/>
        <v>0</v>
      </c>
    </row>
    <row r="68" spans="8:12" ht="9.75" customHeight="1">
      <c r="H68" s="250" t="s">
        <v>71</v>
      </c>
      <c r="I68" s="229">
        <f>SUM(I63:I67)</f>
        <v>1163800</v>
      </c>
      <c r="J68" s="229">
        <f>SUM(J63:J67)</f>
        <v>3838440</v>
      </c>
      <c r="K68" s="229">
        <f>SUM(K63:K67)</f>
        <v>50000</v>
      </c>
      <c r="L68" s="229">
        <f t="shared" si="0"/>
        <v>5052240</v>
      </c>
    </row>
    <row r="69" spans="8:12" ht="24">
      <c r="H69" s="254"/>
      <c r="I69" s="253"/>
      <c r="J69" s="253"/>
      <c r="K69" s="253"/>
      <c r="L69" s="253"/>
    </row>
    <row r="70" ht="24">
      <c r="H70" s="1" t="s">
        <v>96</v>
      </c>
    </row>
    <row r="71" spans="2:12" s="8" customFormat="1" ht="23.25">
      <c r="B71" s="86"/>
      <c r="C71" s="64"/>
      <c r="D71" s="64"/>
      <c r="E71" s="65"/>
      <c r="F71" s="65"/>
      <c r="G71" s="65"/>
      <c r="H71" s="47"/>
      <c r="I71" s="48" t="s">
        <v>68</v>
      </c>
      <c r="J71" s="7" t="s">
        <v>81</v>
      </c>
      <c r="K71" s="7" t="s">
        <v>97</v>
      </c>
      <c r="L71" s="250" t="s">
        <v>71</v>
      </c>
    </row>
    <row r="72" spans="2:12" s="8" customFormat="1" ht="23.25">
      <c r="B72" s="86"/>
      <c r="C72" s="64"/>
      <c r="D72" s="64"/>
      <c r="E72" s="65"/>
      <c r="F72" s="65"/>
      <c r="G72" s="65"/>
      <c r="H72" s="58"/>
      <c r="I72" s="59"/>
      <c r="J72" s="56" t="s">
        <v>99</v>
      </c>
      <c r="K72" s="56" t="s">
        <v>98</v>
      </c>
      <c r="L72" s="251"/>
    </row>
    <row r="73" spans="2:12" s="8" customFormat="1" ht="23.25">
      <c r="B73" s="86"/>
      <c r="C73" s="64"/>
      <c r="D73" s="64"/>
      <c r="E73" s="65"/>
      <c r="F73" s="65"/>
      <c r="G73" s="65"/>
      <c r="H73" s="49" t="s">
        <v>41</v>
      </c>
      <c r="I73" s="50"/>
      <c r="J73" s="10" t="s">
        <v>32</v>
      </c>
      <c r="K73" s="10" t="s">
        <v>100</v>
      </c>
      <c r="L73" s="252"/>
    </row>
    <row r="74" spans="8:12" ht="24">
      <c r="H74" s="232" t="s">
        <v>72</v>
      </c>
      <c r="I74" s="233"/>
      <c r="J74" s="55">
        <f>'[2]แยกตามงบ-งาน'!$C$15</f>
        <v>1907160</v>
      </c>
      <c r="K74" s="55">
        <v>0</v>
      </c>
      <c r="L74" s="55">
        <f aca="true" t="shared" si="1" ref="L74:L79">SUM(I74:K74)</f>
        <v>1907160</v>
      </c>
    </row>
    <row r="75" spans="8:12" ht="24">
      <c r="H75" s="248" t="s">
        <v>73</v>
      </c>
      <c r="I75" s="249"/>
      <c r="J75" s="29">
        <f>'[2]แยกตามงบ-งาน'!$D$15</f>
        <v>2421200</v>
      </c>
      <c r="K75" s="29">
        <f>'[2]แยกตามงบ-งาน'!$D$16</f>
        <v>240000</v>
      </c>
      <c r="L75" s="29">
        <f t="shared" si="1"/>
        <v>2661200</v>
      </c>
    </row>
    <row r="76" spans="8:12" ht="24">
      <c r="H76" s="248" t="s">
        <v>75</v>
      </c>
      <c r="I76" s="249"/>
      <c r="J76" s="29">
        <f>'[2]แยกตามงบ-งาน'!$E$15</f>
        <v>180000</v>
      </c>
      <c r="K76" s="29">
        <v>0</v>
      </c>
      <c r="L76" s="29">
        <f t="shared" si="1"/>
        <v>180000</v>
      </c>
    </row>
    <row r="77" spans="8:12" ht="24">
      <c r="H77" s="248" t="s">
        <v>76</v>
      </c>
      <c r="I77" s="249"/>
      <c r="J77" s="29">
        <f>'[2]แยกตามงบ-งาน'!$F$15</f>
        <v>70000</v>
      </c>
      <c r="K77" s="29">
        <v>0</v>
      </c>
      <c r="L77" s="29">
        <f t="shared" si="1"/>
        <v>70000</v>
      </c>
    </row>
    <row r="78" spans="8:12" ht="24">
      <c r="H78" s="244" t="s">
        <v>74</v>
      </c>
      <c r="I78" s="245"/>
      <c r="J78" s="33">
        <v>0</v>
      </c>
      <c r="K78" s="33">
        <v>0</v>
      </c>
      <c r="L78" s="33">
        <f t="shared" si="1"/>
        <v>0</v>
      </c>
    </row>
    <row r="79" spans="8:12" ht="9.75" customHeight="1">
      <c r="H79" s="246" t="s">
        <v>71</v>
      </c>
      <c r="I79" s="239"/>
      <c r="J79" s="229">
        <f>SUM(J74:J78)</f>
        <v>4578360</v>
      </c>
      <c r="K79" s="229">
        <f>SUM(K74:K78)</f>
        <v>240000</v>
      </c>
      <c r="L79" s="229">
        <f t="shared" si="1"/>
        <v>4818360</v>
      </c>
    </row>
    <row r="80" spans="8:12" ht="24">
      <c r="H80" s="247"/>
      <c r="I80" s="241"/>
      <c r="J80" s="253"/>
      <c r="K80" s="253"/>
      <c r="L80" s="253"/>
    </row>
    <row r="81" ht="24">
      <c r="H81" s="1" t="s">
        <v>101</v>
      </c>
    </row>
    <row r="82" spans="2:12" s="8" customFormat="1" ht="23.25">
      <c r="B82" s="86"/>
      <c r="C82" s="64"/>
      <c r="D82" s="64"/>
      <c r="E82" s="65"/>
      <c r="F82" s="65"/>
      <c r="G82" s="65"/>
      <c r="H82" s="47"/>
      <c r="I82" s="48" t="s">
        <v>68</v>
      </c>
      <c r="J82" s="7" t="s">
        <v>81</v>
      </c>
      <c r="K82" s="7" t="s">
        <v>104</v>
      </c>
      <c r="L82" s="250" t="s">
        <v>71</v>
      </c>
    </row>
    <row r="83" spans="2:12" s="8" customFormat="1" ht="23.25">
      <c r="B83" s="86"/>
      <c r="C83" s="64"/>
      <c r="D83" s="64"/>
      <c r="E83" s="65"/>
      <c r="F83" s="65"/>
      <c r="G83" s="65"/>
      <c r="H83" s="58"/>
      <c r="I83" s="59"/>
      <c r="J83" s="56" t="s">
        <v>102</v>
      </c>
      <c r="K83" s="56" t="s">
        <v>105</v>
      </c>
      <c r="L83" s="251"/>
    </row>
    <row r="84" spans="2:12" s="8" customFormat="1" ht="23.25">
      <c r="B84" s="86"/>
      <c r="C84" s="64"/>
      <c r="D84" s="64"/>
      <c r="E84" s="65"/>
      <c r="F84" s="65"/>
      <c r="G84" s="65"/>
      <c r="H84" s="49" t="s">
        <v>41</v>
      </c>
      <c r="I84" s="50"/>
      <c r="J84" s="10" t="s">
        <v>103</v>
      </c>
      <c r="K84" s="10" t="s">
        <v>106</v>
      </c>
      <c r="L84" s="252"/>
    </row>
    <row r="85" spans="8:12" ht="24">
      <c r="H85" s="232" t="s">
        <v>72</v>
      </c>
      <c r="I85" s="233"/>
      <c r="J85" s="55">
        <v>0</v>
      </c>
      <c r="K85" s="55">
        <v>0</v>
      </c>
      <c r="L85" s="55">
        <f aca="true" t="shared" si="2" ref="L85:L90">SUM(I85:K85)</f>
        <v>0</v>
      </c>
    </row>
    <row r="86" spans="8:12" ht="24">
      <c r="H86" s="248" t="s">
        <v>73</v>
      </c>
      <c r="I86" s="249"/>
      <c r="J86" s="29">
        <v>0</v>
      </c>
      <c r="K86" s="29">
        <f>'[2]แยกตามงบ-งาน'!$D$18</f>
        <v>100000</v>
      </c>
      <c r="L86" s="29">
        <f t="shared" si="2"/>
        <v>100000</v>
      </c>
    </row>
    <row r="87" spans="8:12" ht="24">
      <c r="H87" s="248" t="s">
        <v>75</v>
      </c>
      <c r="I87" s="249"/>
      <c r="J87" s="29">
        <v>0</v>
      </c>
      <c r="K87" s="29">
        <v>0</v>
      </c>
      <c r="L87" s="29">
        <f t="shared" si="2"/>
        <v>0</v>
      </c>
    </row>
    <row r="88" spans="8:12" ht="24">
      <c r="H88" s="248" t="s">
        <v>76</v>
      </c>
      <c r="I88" s="249"/>
      <c r="J88" s="29">
        <v>0</v>
      </c>
      <c r="K88" s="29">
        <v>0</v>
      </c>
      <c r="L88" s="29">
        <f t="shared" si="2"/>
        <v>0</v>
      </c>
    </row>
    <row r="89" spans="8:12" ht="24">
      <c r="H89" s="244" t="s">
        <v>74</v>
      </c>
      <c r="I89" s="245"/>
      <c r="J89" s="33">
        <v>0</v>
      </c>
      <c r="K89" s="33">
        <v>0</v>
      </c>
      <c r="L89" s="33">
        <f t="shared" si="2"/>
        <v>0</v>
      </c>
    </row>
    <row r="90" spans="8:12" ht="9.75" customHeight="1">
      <c r="H90" s="246" t="s">
        <v>71</v>
      </c>
      <c r="I90" s="239"/>
      <c r="J90" s="229">
        <f>SUM(J85:J89)</f>
        <v>0</v>
      </c>
      <c r="K90" s="229">
        <f>SUM(K85:K89)</f>
        <v>100000</v>
      </c>
      <c r="L90" s="229">
        <f t="shared" si="2"/>
        <v>100000</v>
      </c>
    </row>
    <row r="91" spans="8:12" ht="24">
      <c r="H91" s="247"/>
      <c r="I91" s="241"/>
      <c r="J91" s="230"/>
      <c r="K91" s="230"/>
      <c r="L91" s="230"/>
    </row>
    <row r="92" spans="8:12" ht="24">
      <c r="H92" s="62"/>
      <c r="I92" s="67"/>
      <c r="J92" s="96"/>
      <c r="K92" s="96"/>
      <c r="L92" s="96"/>
    </row>
    <row r="93" ht="24">
      <c r="H93" s="1" t="s">
        <v>107</v>
      </c>
    </row>
    <row r="94" spans="2:12" s="8" customFormat="1" ht="23.25">
      <c r="B94" s="86"/>
      <c r="C94" s="64"/>
      <c r="D94" s="64"/>
      <c r="E94" s="65"/>
      <c r="F94" s="65"/>
      <c r="G94" s="65"/>
      <c r="H94" s="47"/>
      <c r="I94" s="48" t="s">
        <v>68</v>
      </c>
      <c r="J94" s="7" t="s">
        <v>81</v>
      </c>
      <c r="K94" s="7" t="s">
        <v>110</v>
      </c>
      <c r="L94" s="250" t="s">
        <v>71</v>
      </c>
    </row>
    <row r="95" spans="2:12" s="8" customFormat="1" ht="23.25">
      <c r="B95" s="86"/>
      <c r="C95" s="64"/>
      <c r="D95" s="64"/>
      <c r="E95" s="65"/>
      <c r="F95" s="65"/>
      <c r="G95" s="65"/>
      <c r="H95" s="58"/>
      <c r="I95" s="59"/>
      <c r="J95" s="56" t="s">
        <v>108</v>
      </c>
      <c r="K95" s="56" t="s">
        <v>111</v>
      </c>
      <c r="L95" s="251"/>
    </row>
    <row r="96" spans="2:12" s="8" customFormat="1" ht="23.25">
      <c r="B96" s="86"/>
      <c r="C96" s="64"/>
      <c r="D96" s="64"/>
      <c r="E96" s="65"/>
      <c r="F96" s="65"/>
      <c r="G96" s="65"/>
      <c r="H96" s="49" t="s">
        <v>41</v>
      </c>
      <c r="I96" s="50"/>
      <c r="J96" s="10" t="s">
        <v>109</v>
      </c>
      <c r="K96" s="10" t="s">
        <v>32</v>
      </c>
      <c r="L96" s="252"/>
    </row>
    <row r="97" spans="8:12" ht="24">
      <c r="H97" s="232" t="s">
        <v>72</v>
      </c>
      <c r="I97" s="233"/>
      <c r="J97" s="55">
        <f>'[2]แยกตามงบ-งาน'!$C$20</f>
        <v>884040</v>
      </c>
      <c r="K97" s="55">
        <v>0</v>
      </c>
      <c r="L97" s="55">
        <f aca="true" t="shared" si="3" ref="L97:L102">SUM(I97:K97)</f>
        <v>884040</v>
      </c>
    </row>
    <row r="98" spans="8:12" ht="24">
      <c r="H98" s="248" t="s">
        <v>73</v>
      </c>
      <c r="I98" s="249"/>
      <c r="J98" s="29">
        <f>'[2]แยกตามงบ-งาน'!$D$20</f>
        <v>831600</v>
      </c>
      <c r="K98" s="29">
        <v>0</v>
      </c>
      <c r="L98" s="29">
        <f t="shared" si="3"/>
        <v>831600</v>
      </c>
    </row>
    <row r="99" spans="8:12" ht="24">
      <c r="H99" s="248" t="s">
        <v>75</v>
      </c>
      <c r="I99" s="249"/>
      <c r="J99" s="29">
        <f>'[2]แยกตามงบ-งาน'!$E$20</f>
        <v>1566200</v>
      </c>
      <c r="K99" s="29">
        <v>0</v>
      </c>
      <c r="L99" s="29">
        <f t="shared" si="3"/>
        <v>1566200</v>
      </c>
    </row>
    <row r="100" spans="8:12" ht="24">
      <c r="H100" s="248" t="s">
        <v>76</v>
      </c>
      <c r="I100" s="249"/>
      <c r="J100" s="29">
        <f>'[2]แยกตามงบ-งาน'!$F$20</f>
        <v>120000</v>
      </c>
      <c r="K100" s="29">
        <v>0</v>
      </c>
      <c r="L100" s="29">
        <f t="shared" si="3"/>
        <v>120000</v>
      </c>
    </row>
    <row r="101" spans="8:12" ht="24">
      <c r="H101" s="244" t="s">
        <v>74</v>
      </c>
      <c r="I101" s="245"/>
      <c r="J101" s="33">
        <v>0</v>
      </c>
      <c r="K101" s="33">
        <v>0</v>
      </c>
      <c r="L101" s="33">
        <f t="shared" si="3"/>
        <v>0</v>
      </c>
    </row>
    <row r="102" spans="8:12" ht="9.75" customHeight="1">
      <c r="H102" s="246" t="s">
        <v>71</v>
      </c>
      <c r="I102" s="239"/>
      <c r="J102" s="229">
        <f>SUM(J97:J101)</f>
        <v>3401840</v>
      </c>
      <c r="K102" s="229">
        <f>SUM(K97:K101)</f>
        <v>0</v>
      </c>
      <c r="L102" s="229">
        <f t="shared" si="3"/>
        <v>3401840</v>
      </c>
    </row>
    <row r="103" spans="8:12" ht="24">
      <c r="H103" s="247"/>
      <c r="I103" s="241"/>
      <c r="J103" s="230"/>
      <c r="K103" s="230"/>
      <c r="L103" s="230"/>
    </row>
    <row r="104" ht="24">
      <c r="H104" s="1" t="s">
        <v>112</v>
      </c>
    </row>
    <row r="105" spans="2:12" s="8" customFormat="1" ht="23.25">
      <c r="B105" s="86"/>
      <c r="C105" s="64"/>
      <c r="D105" s="64"/>
      <c r="E105" s="65"/>
      <c r="F105" s="65"/>
      <c r="G105" s="65"/>
      <c r="H105" s="47"/>
      <c r="I105" s="48" t="s">
        <v>68</v>
      </c>
      <c r="J105" s="7" t="s">
        <v>81</v>
      </c>
      <c r="K105" s="7" t="s">
        <v>120</v>
      </c>
      <c r="L105" s="250" t="s">
        <v>71</v>
      </c>
    </row>
    <row r="106" spans="2:12" s="8" customFormat="1" ht="23.25">
      <c r="B106" s="86"/>
      <c r="C106" s="64"/>
      <c r="D106" s="64"/>
      <c r="E106" s="65"/>
      <c r="F106" s="65"/>
      <c r="G106" s="65"/>
      <c r="H106" s="58"/>
      <c r="I106" s="59"/>
      <c r="J106" s="56" t="s">
        <v>113</v>
      </c>
      <c r="K106" s="56" t="s">
        <v>121</v>
      </c>
      <c r="L106" s="251"/>
    </row>
    <row r="107" spans="2:12" s="8" customFormat="1" ht="23.25">
      <c r="B107" s="86"/>
      <c r="C107" s="64"/>
      <c r="D107" s="64"/>
      <c r="E107" s="65"/>
      <c r="F107" s="65"/>
      <c r="G107" s="65"/>
      <c r="H107" s="49" t="s">
        <v>41</v>
      </c>
      <c r="I107" s="50"/>
      <c r="J107" s="10" t="s">
        <v>117</v>
      </c>
      <c r="K107" s="10" t="s">
        <v>122</v>
      </c>
      <c r="L107" s="252"/>
    </row>
    <row r="108" spans="8:12" ht="24">
      <c r="H108" s="232" t="s">
        <v>72</v>
      </c>
      <c r="I108" s="233"/>
      <c r="J108" s="55">
        <v>0</v>
      </c>
      <c r="K108" s="55">
        <v>0</v>
      </c>
      <c r="L108" s="55">
        <f aca="true" t="shared" si="4" ref="L108:L113">SUM(I108:K108)</f>
        <v>0</v>
      </c>
    </row>
    <row r="109" spans="8:12" ht="24">
      <c r="H109" s="248" t="s">
        <v>73</v>
      </c>
      <c r="I109" s="249"/>
      <c r="J109" s="29">
        <v>0</v>
      </c>
      <c r="K109" s="29">
        <f>'[2]แยกตามงบ-งาน'!$D$23</f>
        <v>750000</v>
      </c>
      <c r="L109" s="29">
        <f t="shared" si="4"/>
        <v>750000</v>
      </c>
    </row>
    <row r="110" spans="8:12" ht="24">
      <c r="H110" s="248" t="s">
        <v>75</v>
      </c>
      <c r="I110" s="249"/>
      <c r="J110" s="29">
        <v>0</v>
      </c>
      <c r="K110" s="29">
        <v>0</v>
      </c>
      <c r="L110" s="29">
        <f t="shared" si="4"/>
        <v>0</v>
      </c>
    </row>
    <row r="111" spans="8:12" ht="24">
      <c r="H111" s="248" t="s">
        <v>76</v>
      </c>
      <c r="I111" s="249"/>
      <c r="J111" s="29">
        <v>0</v>
      </c>
      <c r="K111" s="29">
        <v>0</v>
      </c>
      <c r="L111" s="29">
        <f t="shared" si="4"/>
        <v>0</v>
      </c>
    </row>
    <row r="112" spans="8:12" ht="24">
      <c r="H112" s="244" t="s">
        <v>74</v>
      </c>
      <c r="I112" s="245"/>
      <c r="J112" s="33">
        <v>0</v>
      </c>
      <c r="K112" s="33">
        <v>0</v>
      </c>
      <c r="L112" s="33">
        <f t="shared" si="4"/>
        <v>0</v>
      </c>
    </row>
    <row r="113" spans="8:12" ht="9.75" customHeight="1">
      <c r="H113" s="246" t="s">
        <v>71</v>
      </c>
      <c r="I113" s="239"/>
      <c r="J113" s="229">
        <f>SUM(J108:J112)</f>
        <v>0</v>
      </c>
      <c r="K113" s="229">
        <f>SUM(K108:K112)</f>
        <v>750000</v>
      </c>
      <c r="L113" s="229">
        <f t="shared" si="4"/>
        <v>750000</v>
      </c>
    </row>
    <row r="114" spans="8:12" ht="24">
      <c r="H114" s="247"/>
      <c r="I114" s="241"/>
      <c r="J114" s="230"/>
      <c r="K114" s="230"/>
      <c r="L114" s="230"/>
    </row>
    <row r="115" ht="24">
      <c r="H115" s="1" t="s">
        <v>123</v>
      </c>
    </row>
    <row r="116" spans="2:12" s="8" customFormat="1" ht="23.25">
      <c r="B116" s="86"/>
      <c r="C116" s="64"/>
      <c r="D116" s="64"/>
      <c r="E116" s="65"/>
      <c r="F116" s="65"/>
      <c r="G116" s="65"/>
      <c r="H116" s="47"/>
      <c r="I116" s="48" t="s">
        <v>68</v>
      </c>
      <c r="J116" s="7" t="s">
        <v>118</v>
      </c>
      <c r="K116" s="7" t="s">
        <v>114</v>
      </c>
      <c r="L116" s="250" t="s">
        <v>71</v>
      </c>
    </row>
    <row r="117" spans="2:12" s="8" customFormat="1" ht="23.25">
      <c r="B117" s="86"/>
      <c r="C117" s="64"/>
      <c r="D117" s="64"/>
      <c r="E117" s="65"/>
      <c r="F117" s="65"/>
      <c r="G117" s="65"/>
      <c r="H117" s="58"/>
      <c r="I117" s="59"/>
      <c r="J117" s="56" t="s">
        <v>119</v>
      </c>
      <c r="K117" s="56" t="s">
        <v>115</v>
      </c>
      <c r="L117" s="251"/>
    </row>
    <row r="118" spans="2:12" s="8" customFormat="1" ht="23.25">
      <c r="B118" s="86"/>
      <c r="C118" s="64"/>
      <c r="D118" s="64"/>
      <c r="E118" s="65"/>
      <c r="F118" s="65"/>
      <c r="G118" s="65"/>
      <c r="H118" s="49" t="s">
        <v>41</v>
      </c>
      <c r="I118" s="50"/>
      <c r="J118" s="10"/>
      <c r="K118" s="10" t="s">
        <v>116</v>
      </c>
      <c r="L118" s="252"/>
    </row>
    <row r="119" spans="8:12" ht="24">
      <c r="H119" s="232" t="s">
        <v>72</v>
      </c>
      <c r="I119" s="233"/>
      <c r="J119" s="55">
        <v>0</v>
      </c>
      <c r="K119" s="55">
        <v>0</v>
      </c>
      <c r="L119" s="55">
        <f aca="true" t="shared" si="5" ref="L119:L124">SUM(I119:K119)</f>
        <v>0</v>
      </c>
    </row>
    <row r="120" spans="8:12" ht="24">
      <c r="H120" s="248" t="s">
        <v>73</v>
      </c>
      <c r="I120" s="249"/>
      <c r="J120" s="29">
        <f>'[2]แยกตามงบ-งาน'!$D$25</f>
        <v>100000</v>
      </c>
      <c r="K120" s="29">
        <f>'[2]แยกตามงบ-งาน'!$D$26</f>
        <v>700000</v>
      </c>
      <c r="L120" s="29">
        <f t="shared" si="5"/>
        <v>800000</v>
      </c>
    </row>
    <row r="121" spans="8:12" ht="24">
      <c r="H121" s="248" t="s">
        <v>75</v>
      </c>
      <c r="I121" s="249"/>
      <c r="J121" s="29">
        <v>0</v>
      </c>
      <c r="K121" s="29">
        <v>0</v>
      </c>
      <c r="L121" s="29">
        <f t="shared" si="5"/>
        <v>0</v>
      </c>
    </row>
    <row r="122" spans="8:12" ht="24">
      <c r="H122" s="248" t="s">
        <v>76</v>
      </c>
      <c r="I122" s="249"/>
      <c r="J122" s="29">
        <v>0</v>
      </c>
      <c r="K122" s="29">
        <v>30000</v>
      </c>
      <c r="L122" s="29">
        <f t="shared" si="5"/>
        <v>30000</v>
      </c>
    </row>
    <row r="123" spans="8:12" ht="24">
      <c r="H123" s="244" t="s">
        <v>74</v>
      </c>
      <c r="I123" s="245"/>
      <c r="J123" s="33">
        <v>0</v>
      </c>
      <c r="K123" s="33">
        <v>0</v>
      </c>
      <c r="L123" s="33">
        <f t="shared" si="5"/>
        <v>0</v>
      </c>
    </row>
    <row r="124" spans="8:12" ht="9.75" customHeight="1">
      <c r="H124" s="246" t="s">
        <v>71</v>
      </c>
      <c r="I124" s="239"/>
      <c r="J124" s="229">
        <f>SUM(J119:J123)</f>
        <v>100000</v>
      </c>
      <c r="K124" s="229">
        <f>SUM(K119:K123)</f>
        <v>730000</v>
      </c>
      <c r="L124" s="229">
        <f t="shared" si="5"/>
        <v>830000</v>
      </c>
    </row>
    <row r="125" spans="8:12" ht="24">
      <c r="H125" s="247"/>
      <c r="I125" s="241"/>
      <c r="J125" s="230"/>
      <c r="K125" s="230"/>
      <c r="L125" s="230"/>
    </row>
    <row r="126" ht="37.5" customHeight="1">
      <c r="C126" s="1" t="s">
        <v>127</v>
      </c>
    </row>
    <row r="127" spans="3:7" ht="24">
      <c r="C127" s="47"/>
      <c r="D127" s="48" t="s">
        <v>68</v>
      </c>
      <c r="E127" s="238" t="s">
        <v>124</v>
      </c>
      <c r="F127" s="242"/>
      <c r="G127" s="229" t="s">
        <v>71</v>
      </c>
    </row>
    <row r="128" spans="3:7" ht="24">
      <c r="C128" s="49" t="s">
        <v>41</v>
      </c>
      <c r="D128" s="50"/>
      <c r="E128" s="243"/>
      <c r="F128" s="241"/>
      <c r="G128" s="231"/>
    </row>
    <row r="129" spans="3:7" ht="24">
      <c r="C129" s="232" t="s">
        <v>128</v>
      </c>
      <c r="D129" s="233"/>
      <c r="E129" s="236">
        <f>'[2]แยกตามงบ-งาน'!$H$29</f>
        <v>1427680.2236759</v>
      </c>
      <c r="F129" s="237"/>
      <c r="G129" s="55">
        <f>E129</f>
        <v>1427680.2236759</v>
      </c>
    </row>
    <row r="130" spans="3:7" ht="24">
      <c r="C130" s="225" t="s">
        <v>71</v>
      </c>
      <c r="D130" s="226"/>
      <c r="E130" s="238">
        <f>SUM(E129)</f>
        <v>1427680.2236759</v>
      </c>
      <c r="F130" s="239"/>
      <c r="G130" s="234">
        <f>E130</f>
        <v>1427680.2236759</v>
      </c>
    </row>
    <row r="131" spans="3:7" ht="24">
      <c r="C131" s="227"/>
      <c r="D131" s="228"/>
      <c r="E131" s="240"/>
      <c r="F131" s="241"/>
      <c r="G131" s="235"/>
    </row>
  </sheetData>
  <sheetProtection/>
  <mergeCells count="95">
    <mergeCell ref="A1:B1"/>
    <mergeCell ref="A2:B2"/>
    <mergeCell ref="A3:B3"/>
    <mergeCell ref="A4:B4"/>
    <mergeCell ref="C30:G30"/>
    <mergeCell ref="C31:G31"/>
    <mergeCell ref="C32:G32"/>
    <mergeCell ref="C33:G33"/>
    <mergeCell ref="A5:B5"/>
    <mergeCell ref="A6:B6"/>
    <mergeCell ref="A26:B26"/>
    <mergeCell ref="A24:A25"/>
    <mergeCell ref="B24:B25"/>
    <mergeCell ref="C41:D41"/>
    <mergeCell ref="C43:D44"/>
    <mergeCell ref="C38:D38"/>
    <mergeCell ref="C39:D39"/>
    <mergeCell ref="C40:D40"/>
    <mergeCell ref="C42:D42"/>
    <mergeCell ref="C52:D52"/>
    <mergeCell ref="C53:D53"/>
    <mergeCell ref="C54:D54"/>
    <mergeCell ref="C55:D56"/>
    <mergeCell ref="C50:D50"/>
    <mergeCell ref="C51:D51"/>
    <mergeCell ref="E55:E56"/>
    <mergeCell ref="F55:F56"/>
    <mergeCell ref="G55:G56"/>
    <mergeCell ref="G36:G37"/>
    <mergeCell ref="F43:F44"/>
    <mergeCell ref="G43:G44"/>
    <mergeCell ref="E43:E44"/>
    <mergeCell ref="L61:L62"/>
    <mergeCell ref="H68:H69"/>
    <mergeCell ref="I68:I69"/>
    <mergeCell ref="J68:J69"/>
    <mergeCell ref="K68:K69"/>
    <mergeCell ref="L68:L69"/>
    <mergeCell ref="L82:L84"/>
    <mergeCell ref="H85:I85"/>
    <mergeCell ref="L71:L73"/>
    <mergeCell ref="J79:J80"/>
    <mergeCell ref="K79:K80"/>
    <mergeCell ref="L79:L80"/>
    <mergeCell ref="H74:I74"/>
    <mergeCell ref="H75:I75"/>
    <mergeCell ref="H76:I76"/>
    <mergeCell ref="H77:I77"/>
    <mergeCell ref="H86:I86"/>
    <mergeCell ref="H87:I87"/>
    <mergeCell ref="H88:I88"/>
    <mergeCell ref="H89:I89"/>
    <mergeCell ref="H78:I78"/>
    <mergeCell ref="H79:I80"/>
    <mergeCell ref="H97:I97"/>
    <mergeCell ref="H98:I98"/>
    <mergeCell ref="H99:I99"/>
    <mergeCell ref="H100:I100"/>
    <mergeCell ref="L90:L91"/>
    <mergeCell ref="K90:K91"/>
    <mergeCell ref="J90:J91"/>
    <mergeCell ref="L94:L96"/>
    <mergeCell ref="H90:I91"/>
    <mergeCell ref="L102:L103"/>
    <mergeCell ref="L105:L107"/>
    <mergeCell ref="H108:I108"/>
    <mergeCell ref="H109:I109"/>
    <mergeCell ref="H101:I101"/>
    <mergeCell ref="H102:I103"/>
    <mergeCell ref="J102:J103"/>
    <mergeCell ref="K102:K103"/>
    <mergeCell ref="J113:J114"/>
    <mergeCell ref="K113:K114"/>
    <mergeCell ref="L113:L114"/>
    <mergeCell ref="L116:L118"/>
    <mergeCell ref="H110:I110"/>
    <mergeCell ref="H111:I111"/>
    <mergeCell ref="H112:I112"/>
    <mergeCell ref="H113:I114"/>
    <mergeCell ref="H123:I123"/>
    <mergeCell ref="H124:I125"/>
    <mergeCell ref="J124:J125"/>
    <mergeCell ref="K124:K125"/>
    <mergeCell ref="H119:I119"/>
    <mergeCell ref="H120:I120"/>
    <mergeCell ref="H121:I121"/>
    <mergeCell ref="H122:I122"/>
    <mergeCell ref="C130:D131"/>
    <mergeCell ref="L124:L125"/>
    <mergeCell ref="G127:G128"/>
    <mergeCell ref="C129:D129"/>
    <mergeCell ref="G130:G131"/>
    <mergeCell ref="E129:F129"/>
    <mergeCell ref="E130:F131"/>
    <mergeCell ref="E127:F128"/>
  </mergeCells>
  <printOptions/>
  <pageMargins left="1.36" right="0.42" top="0.99" bottom="0.58" header="0.5" footer="0.5"/>
  <pageSetup firstPageNumber="8" useFirstPageNumber="1" horizontalDpi="600" verticalDpi="600" orientation="portrait" paperSize="9" r:id="rId2"/>
  <headerFooter alignWithMargins="0">
    <oddHeader>&amp;R&amp;"EucrosiaUPC,ตัวหนา"&amp;16 11</oddHeader>
    <oddFooter>&amp;C&amp;"Cordia New,ธรรมดา"เทศบัญญัติงบประมาณรายจ่ายประจำปี  งบประมาณ  พ.ศ. 2556 เทศบาลตำบลเนินมะปราง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04"/>
  <sheetViews>
    <sheetView view="pageLayout" zoomScaleSheetLayoutView="100" workbookViewId="0" topLeftCell="A94">
      <selection activeCell="A1" sqref="A1:E106"/>
    </sheetView>
  </sheetViews>
  <sheetFormatPr defaultColWidth="9.140625" defaultRowHeight="12.75"/>
  <cols>
    <col min="1" max="1" width="2.8515625" style="1" customWidth="1"/>
    <col min="2" max="2" width="58.28125" style="1" customWidth="1"/>
    <col min="3" max="3" width="7.7109375" style="8" customWidth="1"/>
    <col min="4" max="4" width="17.28125" style="91" customWidth="1"/>
    <col min="5" max="5" width="5.57421875" style="88" customWidth="1"/>
    <col min="6" max="16384" width="9.140625" style="1" customWidth="1"/>
  </cols>
  <sheetData>
    <row r="1" spans="1:5" s="39" customFormat="1" ht="26.25">
      <c r="A1" s="261" t="s">
        <v>199</v>
      </c>
      <c r="B1" s="261"/>
      <c r="C1" s="261"/>
      <c r="D1" s="261"/>
      <c r="E1" s="261"/>
    </row>
    <row r="2" spans="1:5" s="39" customFormat="1" ht="26.25">
      <c r="A2" s="256" t="s">
        <v>190</v>
      </c>
      <c r="B2" s="256"/>
      <c r="C2" s="256"/>
      <c r="D2" s="256"/>
      <c r="E2" s="256"/>
    </row>
    <row r="3" spans="1:5" s="39" customFormat="1" ht="26.25">
      <c r="A3" s="261" t="s">
        <v>66</v>
      </c>
      <c r="B3" s="261"/>
      <c r="C3" s="261"/>
      <c r="D3" s="261"/>
      <c r="E3" s="261"/>
    </row>
    <row r="4" spans="1:5" s="39" customFormat="1" ht="26.25">
      <c r="A4" s="261" t="s">
        <v>43</v>
      </c>
      <c r="B4" s="261"/>
      <c r="C4" s="261"/>
      <c r="D4" s="261"/>
      <c r="E4" s="261"/>
    </row>
    <row r="5" spans="1:5" s="39" customFormat="1" ht="26.25">
      <c r="A5" s="261"/>
      <c r="B5" s="261"/>
      <c r="C5" s="261"/>
      <c r="D5" s="261"/>
      <c r="E5" s="261"/>
    </row>
    <row r="6" spans="1:5" s="39" customFormat="1" ht="26.25">
      <c r="A6" s="39" t="s">
        <v>129</v>
      </c>
      <c r="C6" s="80"/>
      <c r="D6" s="90">
        <f>D8+D18+D61+D71+D82+D101</f>
        <v>30045000</v>
      </c>
      <c r="E6" s="89" t="s">
        <v>13</v>
      </c>
    </row>
    <row r="7" spans="1:5" s="39" customFormat="1" ht="26.25">
      <c r="A7" s="258" t="s">
        <v>130</v>
      </c>
      <c r="B7" s="258"/>
      <c r="C7" s="258"/>
      <c r="D7" s="258"/>
      <c r="E7" s="258"/>
    </row>
    <row r="8" spans="1:5" s="39" customFormat="1" ht="26.25">
      <c r="A8" s="1" t="s">
        <v>131</v>
      </c>
      <c r="C8" s="80" t="s">
        <v>166</v>
      </c>
      <c r="D8" s="90">
        <f>D9+D11+D13+D15</f>
        <v>493000</v>
      </c>
      <c r="E8" s="89" t="s">
        <v>13</v>
      </c>
    </row>
    <row r="9" spans="2:5" ht="23.25">
      <c r="B9" s="1" t="s">
        <v>132</v>
      </c>
      <c r="C9" s="8" t="s">
        <v>166</v>
      </c>
      <c r="D9" s="91">
        <v>400000</v>
      </c>
      <c r="E9" s="88" t="s">
        <v>13</v>
      </c>
    </row>
    <row r="10" spans="2:5" s="5" customFormat="1" ht="24">
      <c r="B10" s="5" t="s">
        <v>167</v>
      </c>
      <c r="C10" s="16"/>
      <c r="D10" s="92"/>
      <c r="E10" s="87"/>
    </row>
    <row r="11" spans="2:5" ht="23.25">
      <c r="B11" s="1" t="s">
        <v>133</v>
      </c>
      <c r="C11" s="8" t="s">
        <v>166</v>
      </c>
      <c r="D11" s="91">
        <v>43000</v>
      </c>
      <c r="E11" s="88" t="s">
        <v>13</v>
      </c>
    </row>
    <row r="12" spans="2:5" s="5" customFormat="1" ht="24">
      <c r="B12" s="5" t="s">
        <v>167</v>
      </c>
      <c r="C12" s="16"/>
      <c r="D12" s="92"/>
      <c r="E12" s="87"/>
    </row>
    <row r="13" spans="2:5" ht="23.25">
      <c r="B13" s="1" t="s">
        <v>134</v>
      </c>
      <c r="C13" s="8" t="s">
        <v>166</v>
      </c>
      <c r="D13" s="91">
        <v>40000</v>
      </c>
      <c r="E13" s="88" t="s">
        <v>13</v>
      </c>
    </row>
    <row r="14" spans="2:5" s="5" customFormat="1" ht="24">
      <c r="B14" s="5" t="s">
        <v>167</v>
      </c>
      <c r="C14" s="16"/>
      <c r="D14" s="92"/>
      <c r="E14" s="87"/>
    </row>
    <row r="15" spans="2:5" ht="23.25">
      <c r="B15" s="1" t="s">
        <v>135</v>
      </c>
      <c r="C15" s="8" t="s">
        <v>166</v>
      </c>
      <c r="D15" s="91">
        <v>10000</v>
      </c>
      <c r="E15" s="88" t="s">
        <v>13</v>
      </c>
    </row>
    <row r="16" spans="2:5" s="5" customFormat="1" ht="24">
      <c r="B16" s="5" t="s">
        <v>167</v>
      </c>
      <c r="C16" s="16"/>
      <c r="D16" s="92"/>
      <c r="E16" s="87"/>
    </row>
    <row r="17" spans="3:5" s="5" customFormat="1" ht="24">
      <c r="C17" s="16"/>
      <c r="D17" s="92"/>
      <c r="E17" s="87"/>
    </row>
    <row r="18" spans="1:5" ht="23.25">
      <c r="A18" s="1" t="s">
        <v>136</v>
      </c>
      <c r="C18" s="8" t="s">
        <v>166</v>
      </c>
      <c r="D18" s="91">
        <f>D19+D25+D27+D29+D33+D35+D39+D43+D45+D48+D51+D54+D56+D58</f>
        <v>211000</v>
      </c>
      <c r="E18" s="88" t="s">
        <v>13</v>
      </c>
    </row>
    <row r="19" spans="2:5" ht="23.25">
      <c r="B19" s="1" t="s">
        <v>137</v>
      </c>
      <c r="C19" s="8" t="s">
        <v>166</v>
      </c>
      <c r="D19" s="91">
        <v>15000</v>
      </c>
      <c r="E19" s="88" t="s">
        <v>13</v>
      </c>
    </row>
    <row r="20" spans="2:5" s="5" customFormat="1" ht="24">
      <c r="B20" s="5" t="s">
        <v>167</v>
      </c>
      <c r="C20" s="8"/>
      <c r="D20" s="92"/>
      <c r="E20" s="88"/>
    </row>
    <row r="21" spans="2:5" ht="23.25">
      <c r="B21" s="1" t="s">
        <v>138</v>
      </c>
      <c r="C21" s="8" t="s">
        <v>166</v>
      </c>
      <c r="D21" s="91" t="s">
        <v>191</v>
      </c>
      <c r="E21" s="88" t="s">
        <v>13</v>
      </c>
    </row>
    <row r="22" spans="2:5" s="5" customFormat="1" ht="24">
      <c r="B22" s="5" t="s">
        <v>167</v>
      </c>
      <c r="C22" s="8"/>
      <c r="D22" s="92"/>
      <c r="E22" s="88"/>
    </row>
    <row r="23" spans="2:5" ht="23.25">
      <c r="B23" s="1" t="s">
        <v>139</v>
      </c>
      <c r="C23" s="8" t="s">
        <v>166</v>
      </c>
      <c r="D23" s="91" t="s">
        <v>191</v>
      </c>
      <c r="E23" s="88" t="s">
        <v>13</v>
      </c>
    </row>
    <row r="24" spans="2:5" s="5" customFormat="1" ht="24">
      <c r="B24" s="5" t="s">
        <v>167</v>
      </c>
      <c r="C24" s="8"/>
      <c r="D24" s="92"/>
      <c r="E24" s="88"/>
    </row>
    <row r="25" spans="2:5" ht="23.25">
      <c r="B25" s="1" t="s">
        <v>140</v>
      </c>
      <c r="C25" s="8" t="s">
        <v>166</v>
      </c>
      <c r="D25" s="91">
        <v>6000</v>
      </c>
      <c r="E25" s="88" t="s">
        <v>13</v>
      </c>
    </row>
    <row r="26" ht="24">
      <c r="B26" s="5" t="s">
        <v>167</v>
      </c>
    </row>
    <row r="27" spans="2:5" ht="23.25">
      <c r="B27" s="1" t="s">
        <v>141</v>
      </c>
      <c r="C27" s="8" t="s">
        <v>166</v>
      </c>
      <c r="D27" s="91">
        <v>110000</v>
      </c>
      <c r="E27" s="88" t="s">
        <v>13</v>
      </c>
    </row>
    <row r="28" ht="24">
      <c r="B28" s="5" t="s">
        <v>167</v>
      </c>
    </row>
    <row r="29" spans="2:5" ht="23.25">
      <c r="B29" s="1" t="s">
        <v>142</v>
      </c>
      <c r="C29" s="8" t="s">
        <v>166</v>
      </c>
      <c r="D29" s="91">
        <v>2400</v>
      </c>
      <c r="E29" s="88" t="s">
        <v>13</v>
      </c>
    </row>
    <row r="30" ht="24">
      <c r="B30" s="5" t="s">
        <v>167</v>
      </c>
    </row>
    <row r="31" spans="2:5" ht="23.25">
      <c r="B31" s="1" t="s">
        <v>143</v>
      </c>
      <c r="C31" s="8" t="s">
        <v>166</v>
      </c>
      <c r="D31" s="91" t="e">
        <f>'2.1 รายรับ'!#REF!</f>
        <v>#REF!</v>
      </c>
      <c r="E31" s="88" t="s">
        <v>13</v>
      </c>
    </row>
    <row r="32" ht="24">
      <c r="B32" s="5" t="s">
        <v>167</v>
      </c>
    </row>
    <row r="33" spans="2:5" ht="23.25">
      <c r="B33" s="1" t="s">
        <v>184</v>
      </c>
      <c r="C33" s="8" t="s">
        <v>166</v>
      </c>
      <c r="D33" s="91">
        <v>100</v>
      </c>
      <c r="E33" s="88" t="s">
        <v>13</v>
      </c>
    </row>
    <row r="34" ht="24">
      <c r="B34" s="5" t="s">
        <v>167</v>
      </c>
    </row>
    <row r="35" spans="2:5" ht="23.25">
      <c r="B35" s="1" t="s">
        <v>185</v>
      </c>
      <c r="C35" s="8" t="s">
        <v>166</v>
      </c>
      <c r="D35" s="91">
        <v>2000</v>
      </c>
      <c r="E35" s="88" t="s">
        <v>13</v>
      </c>
    </row>
    <row r="36" ht="24">
      <c r="B36" s="5" t="s">
        <v>167</v>
      </c>
    </row>
    <row r="37" spans="2:5" ht="23.25">
      <c r="B37" s="1" t="s">
        <v>186</v>
      </c>
      <c r="C37" s="8" t="s">
        <v>166</v>
      </c>
      <c r="D37" s="91" t="s">
        <v>194</v>
      </c>
      <c r="E37" s="88" t="s">
        <v>13</v>
      </c>
    </row>
    <row r="38" ht="24">
      <c r="B38" s="5" t="s">
        <v>167</v>
      </c>
    </row>
    <row r="39" spans="2:5" ht="23.25">
      <c r="B39" s="1" t="s">
        <v>187</v>
      </c>
      <c r="C39" s="8" t="s">
        <v>166</v>
      </c>
      <c r="D39" s="91">
        <v>20000</v>
      </c>
      <c r="E39" s="88" t="s">
        <v>13</v>
      </c>
    </row>
    <row r="40" ht="24">
      <c r="B40" s="5" t="s">
        <v>167</v>
      </c>
    </row>
    <row r="41" spans="2:5" ht="23.25">
      <c r="B41" s="1" t="s">
        <v>188</v>
      </c>
      <c r="C41" s="8" t="s">
        <v>166</v>
      </c>
      <c r="D41" s="91" t="s">
        <v>191</v>
      </c>
      <c r="E41" s="88" t="s">
        <v>13</v>
      </c>
    </row>
    <row r="42" ht="24">
      <c r="B42" s="5" t="s">
        <v>167</v>
      </c>
    </row>
    <row r="43" spans="2:5" ht="23.25">
      <c r="B43" s="1" t="s">
        <v>189</v>
      </c>
      <c r="C43" s="8" t="s">
        <v>166</v>
      </c>
      <c r="D43" s="91">
        <v>20000</v>
      </c>
      <c r="E43" s="88" t="s">
        <v>13</v>
      </c>
    </row>
    <row r="44" ht="24">
      <c r="B44" s="5" t="s">
        <v>167</v>
      </c>
    </row>
    <row r="45" spans="2:5" ht="23.25">
      <c r="B45" s="1" t="s">
        <v>193</v>
      </c>
      <c r="C45" s="8" t="s">
        <v>166</v>
      </c>
      <c r="D45" s="91">
        <v>30000</v>
      </c>
      <c r="E45" s="88" t="s">
        <v>13</v>
      </c>
    </row>
    <row r="46" ht="23.25">
      <c r="B46" s="1" t="s">
        <v>168</v>
      </c>
    </row>
    <row r="47" spans="2:5" s="5" customFormat="1" ht="24">
      <c r="B47" s="5" t="s">
        <v>167</v>
      </c>
      <c r="C47" s="8"/>
      <c r="D47" s="92"/>
      <c r="E47" s="88"/>
    </row>
    <row r="48" spans="2:5" ht="23.25">
      <c r="B48" s="1" t="s">
        <v>192</v>
      </c>
      <c r="C48" s="8" t="s">
        <v>166</v>
      </c>
      <c r="D48" s="91">
        <v>1600</v>
      </c>
      <c r="E48" s="88" t="s">
        <v>13</v>
      </c>
    </row>
    <row r="49" ht="23.25">
      <c r="B49" s="1" t="s">
        <v>169</v>
      </c>
    </row>
    <row r="50" spans="2:5" s="5" customFormat="1" ht="24">
      <c r="B50" s="5" t="s">
        <v>167</v>
      </c>
      <c r="C50" s="8"/>
      <c r="D50" s="92"/>
      <c r="E50" s="88"/>
    </row>
    <row r="51" spans="2:5" ht="23.25">
      <c r="B51" s="1" t="s">
        <v>195</v>
      </c>
      <c r="C51" s="8" t="s">
        <v>166</v>
      </c>
      <c r="D51" s="91">
        <v>2000</v>
      </c>
      <c r="E51" s="88" t="s">
        <v>13</v>
      </c>
    </row>
    <row r="52" ht="23.25">
      <c r="B52" s="1" t="s">
        <v>170</v>
      </c>
    </row>
    <row r="53" spans="2:5" s="5" customFormat="1" ht="24">
      <c r="B53" s="5" t="s">
        <v>167</v>
      </c>
      <c r="C53" s="8"/>
      <c r="D53" s="92"/>
      <c r="E53" s="88"/>
    </row>
    <row r="54" spans="2:5" ht="23.25">
      <c r="B54" s="1" t="s">
        <v>196</v>
      </c>
      <c r="C54" s="8" t="s">
        <v>166</v>
      </c>
      <c r="D54" s="91">
        <v>700</v>
      </c>
      <c r="E54" s="88" t="s">
        <v>13</v>
      </c>
    </row>
    <row r="55" spans="2:5" s="5" customFormat="1" ht="24">
      <c r="B55" s="5" t="s">
        <v>167</v>
      </c>
      <c r="C55" s="8"/>
      <c r="D55" s="92"/>
      <c r="E55" s="88"/>
    </row>
    <row r="56" spans="2:5" ht="23.25">
      <c r="B56" s="1" t="s">
        <v>197</v>
      </c>
      <c r="C56" s="8" t="s">
        <v>166</v>
      </c>
      <c r="D56" s="91">
        <v>1000</v>
      </c>
      <c r="E56" s="88" t="s">
        <v>13</v>
      </c>
    </row>
    <row r="57" spans="2:5" s="5" customFormat="1" ht="24">
      <c r="B57" s="5" t="s">
        <v>167</v>
      </c>
      <c r="C57" s="8"/>
      <c r="D57" s="92"/>
      <c r="E57" s="88"/>
    </row>
    <row r="58" spans="2:5" ht="23.25">
      <c r="B58" s="1" t="s">
        <v>198</v>
      </c>
      <c r="C58" s="8" t="s">
        <v>166</v>
      </c>
      <c r="D58" s="91">
        <v>200</v>
      </c>
      <c r="E58" s="88" t="s">
        <v>13</v>
      </c>
    </row>
    <row r="59" spans="2:5" s="5" customFormat="1" ht="24">
      <c r="B59" s="5" t="s">
        <v>167</v>
      </c>
      <c r="C59" s="8"/>
      <c r="D59" s="92"/>
      <c r="E59" s="88"/>
    </row>
    <row r="60" spans="3:5" s="5" customFormat="1" ht="24">
      <c r="C60" s="8"/>
      <c r="D60" s="92"/>
      <c r="E60" s="88"/>
    </row>
    <row r="61" spans="1:5" s="39" customFormat="1" ht="26.25">
      <c r="A61" s="39" t="s">
        <v>144</v>
      </c>
      <c r="C61" s="80" t="s">
        <v>166</v>
      </c>
      <c r="D61" s="90">
        <f>D62+D64+D66</f>
        <v>525000</v>
      </c>
      <c r="E61" s="89" t="s">
        <v>13</v>
      </c>
    </row>
    <row r="62" spans="2:5" ht="23.25">
      <c r="B62" s="1" t="s">
        <v>145</v>
      </c>
      <c r="C62" s="8" t="s">
        <v>166</v>
      </c>
      <c r="D62" s="91">
        <v>370000</v>
      </c>
      <c r="E62" s="88" t="s">
        <v>13</v>
      </c>
    </row>
    <row r="63" spans="2:5" s="5" customFormat="1" ht="24">
      <c r="B63" s="5" t="s">
        <v>167</v>
      </c>
      <c r="C63" s="8"/>
      <c r="D63" s="92"/>
      <c r="E63" s="88"/>
    </row>
    <row r="64" spans="2:5" ht="23.25">
      <c r="B64" s="1" t="s">
        <v>146</v>
      </c>
      <c r="C64" s="8" t="s">
        <v>166</v>
      </c>
      <c r="D64" s="91">
        <v>100000</v>
      </c>
      <c r="E64" s="88" t="s">
        <v>13</v>
      </c>
    </row>
    <row r="65" spans="2:5" s="5" customFormat="1" ht="24">
      <c r="B65" s="5" t="s">
        <v>167</v>
      </c>
      <c r="C65" s="8"/>
      <c r="D65" s="92"/>
      <c r="E65" s="88"/>
    </row>
    <row r="66" spans="2:5" ht="23.25">
      <c r="B66" s="1" t="s">
        <v>147</v>
      </c>
      <c r="C66" s="8" t="s">
        <v>166</v>
      </c>
      <c r="D66" s="91">
        <v>55000</v>
      </c>
      <c r="E66" s="88" t="s">
        <v>13</v>
      </c>
    </row>
    <row r="67" spans="2:5" s="5" customFormat="1" ht="24">
      <c r="B67" s="5" t="s">
        <v>167</v>
      </c>
      <c r="C67" s="8"/>
      <c r="D67" s="92"/>
      <c r="E67" s="88"/>
    </row>
    <row r="68" spans="2:5" ht="23.25">
      <c r="B68" s="1" t="s">
        <v>148</v>
      </c>
      <c r="C68" s="8" t="s">
        <v>166</v>
      </c>
      <c r="D68" s="91" t="s">
        <v>194</v>
      </c>
      <c r="E68" s="88" t="s">
        <v>13</v>
      </c>
    </row>
    <row r="69" spans="2:5" s="5" customFormat="1" ht="24">
      <c r="B69" s="5" t="s">
        <v>167</v>
      </c>
      <c r="C69" s="8"/>
      <c r="D69" s="92"/>
      <c r="E69" s="88"/>
    </row>
    <row r="70" spans="3:5" s="5" customFormat="1" ht="24">
      <c r="C70" s="8"/>
      <c r="D70" s="92"/>
      <c r="E70" s="88"/>
    </row>
    <row r="71" spans="1:5" s="39" customFormat="1" ht="26.25">
      <c r="A71" s="39" t="s">
        <v>149</v>
      </c>
      <c r="C71" s="80" t="s">
        <v>166</v>
      </c>
      <c r="D71" s="90">
        <f>D72+D74+D76+D78</f>
        <v>66000</v>
      </c>
      <c r="E71" s="89" t="s">
        <v>13</v>
      </c>
    </row>
    <row r="72" spans="2:5" ht="23.25">
      <c r="B72" s="1" t="s">
        <v>150</v>
      </c>
      <c r="C72" s="8" t="s">
        <v>166</v>
      </c>
      <c r="D72" s="91">
        <v>45000</v>
      </c>
      <c r="E72" s="88" t="s">
        <v>13</v>
      </c>
    </row>
    <row r="73" spans="2:5" s="5" customFormat="1" ht="24">
      <c r="B73" s="5" t="s">
        <v>167</v>
      </c>
      <c r="C73" s="8"/>
      <c r="D73" s="92"/>
      <c r="E73" s="88"/>
    </row>
    <row r="74" spans="2:5" ht="23.25">
      <c r="B74" s="1" t="s">
        <v>151</v>
      </c>
      <c r="C74" s="8" t="s">
        <v>166</v>
      </c>
      <c r="D74" s="91">
        <v>2500</v>
      </c>
      <c r="E74" s="88" t="s">
        <v>13</v>
      </c>
    </row>
    <row r="75" spans="2:5" s="5" customFormat="1" ht="24">
      <c r="B75" s="5" t="s">
        <v>167</v>
      </c>
      <c r="C75" s="8"/>
      <c r="D75" s="92"/>
      <c r="E75" s="88"/>
    </row>
    <row r="76" spans="2:5" ht="23.25">
      <c r="B76" s="1" t="s">
        <v>152</v>
      </c>
      <c r="C76" s="8" t="s">
        <v>166</v>
      </c>
      <c r="D76" s="91">
        <v>500</v>
      </c>
      <c r="E76" s="88" t="s">
        <v>13</v>
      </c>
    </row>
    <row r="77" spans="2:5" s="5" customFormat="1" ht="24">
      <c r="B77" s="5" t="s">
        <v>167</v>
      </c>
      <c r="C77" s="8"/>
      <c r="D77" s="92"/>
      <c r="E77" s="88"/>
    </row>
    <row r="78" spans="2:5" ht="23.25">
      <c r="B78" s="1" t="s">
        <v>153</v>
      </c>
      <c r="C78" s="8" t="s">
        <v>166</v>
      </c>
      <c r="D78" s="91">
        <v>18000</v>
      </c>
      <c r="E78" s="88" t="s">
        <v>13</v>
      </c>
    </row>
    <row r="79" spans="2:5" ht="24">
      <c r="B79" s="5" t="s">
        <v>167</v>
      </c>
      <c r="E79" s="88" t="s">
        <v>13</v>
      </c>
    </row>
    <row r="80" ht="24">
      <c r="B80" s="5"/>
    </row>
    <row r="81" spans="1:5" s="39" customFormat="1" ht="26.25">
      <c r="A81" s="262" t="s">
        <v>154</v>
      </c>
      <c r="B81" s="263"/>
      <c r="C81" s="263"/>
      <c r="D81" s="263"/>
      <c r="E81" s="263"/>
    </row>
    <row r="82" spans="1:5" s="39" customFormat="1" ht="26.25">
      <c r="A82" s="39" t="s">
        <v>155</v>
      </c>
      <c r="C82" s="80" t="s">
        <v>166</v>
      </c>
      <c r="D82" s="90">
        <f>D83+D85+D87+D89+D91+D93+D95+D97</f>
        <v>14750000</v>
      </c>
      <c r="E82" s="89" t="s">
        <v>13</v>
      </c>
    </row>
    <row r="83" spans="2:5" ht="23.25">
      <c r="B83" s="1" t="s">
        <v>156</v>
      </c>
      <c r="C83" s="8" t="s">
        <v>166</v>
      </c>
      <c r="D83" s="91">
        <v>10500000</v>
      </c>
      <c r="E83" s="88" t="s">
        <v>13</v>
      </c>
    </row>
    <row r="84" spans="2:5" s="5" customFormat="1" ht="24">
      <c r="B84" s="5" t="s">
        <v>167</v>
      </c>
      <c r="C84" s="8"/>
      <c r="D84" s="92"/>
      <c r="E84" s="88"/>
    </row>
    <row r="85" spans="2:5" ht="23.25">
      <c r="B85" s="1" t="s">
        <v>157</v>
      </c>
      <c r="C85" s="8" t="s">
        <v>166</v>
      </c>
      <c r="D85" s="91">
        <v>1200000</v>
      </c>
      <c r="E85" s="88" t="s">
        <v>13</v>
      </c>
    </row>
    <row r="86" spans="2:5" s="5" customFormat="1" ht="24">
      <c r="B86" s="5" t="s">
        <v>167</v>
      </c>
      <c r="C86" s="8"/>
      <c r="D86" s="92"/>
      <c r="E86" s="88"/>
    </row>
    <row r="87" spans="2:5" ht="23.25">
      <c r="B87" s="1" t="s">
        <v>158</v>
      </c>
      <c r="C87" s="8" t="s">
        <v>166</v>
      </c>
      <c r="D87" s="91">
        <v>100000</v>
      </c>
      <c r="E87" s="88" t="s">
        <v>13</v>
      </c>
    </row>
    <row r="88" spans="2:5" s="5" customFormat="1" ht="24">
      <c r="B88" s="5" t="s">
        <v>167</v>
      </c>
      <c r="C88" s="8"/>
      <c r="D88" s="92"/>
      <c r="E88" s="88"/>
    </row>
    <row r="89" spans="2:5" ht="23.25">
      <c r="B89" s="1" t="s">
        <v>159</v>
      </c>
      <c r="C89" s="8" t="s">
        <v>166</v>
      </c>
      <c r="D89" s="91">
        <v>570000</v>
      </c>
      <c r="E89" s="88" t="s">
        <v>13</v>
      </c>
    </row>
    <row r="90" spans="2:5" s="5" customFormat="1" ht="24">
      <c r="B90" s="5" t="s">
        <v>167</v>
      </c>
      <c r="C90" s="8"/>
      <c r="D90" s="92"/>
      <c r="E90" s="88"/>
    </row>
    <row r="91" spans="2:5" ht="23.25">
      <c r="B91" s="1" t="s">
        <v>160</v>
      </c>
      <c r="C91" s="8" t="s">
        <v>166</v>
      </c>
      <c r="D91" s="91">
        <v>1200000</v>
      </c>
      <c r="E91" s="88" t="s">
        <v>13</v>
      </c>
    </row>
    <row r="92" spans="2:5" s="5" customFormat="1" ht="24">
      <c r="B92" s="5" t="s">
        <v>167</v>
      </c>
      <c r="C92" s="8"/>
      <c r="D92" s="92"/>
      <c r="E92" s="88"/>
    </row>
    <row r="93" spans="2:5" ht="23.25">
      <c r="B93" s="1" t="s">
        <v>161</v>
      </c>
      <c r="C93" s="8" t="s">
        <v>166</v>
      </c>
      <c r="D93" s="94">
        <v>30000</v>
      </c>
      <c r="E93" s="88" t="s">
        <v>13</v>
      </c>
    </row>
    <row r="94" spans="2:5" s="5" customFormat="1" ht="24">
      <c r="B94" s="5" t="s">
        <v>167</v>
      </c>
      <c r="C94" s="8"/>
      <c r="D94" s="93"/>
      <c r="E94" s="88"/>
    </row>
    <row r="95" spans="2:5" ht="23.25">
      <c r="B95" s="1" t="s">
        <v>162</v>
      </c>
      <c r="C95" s="8" t="s">
        <v>166</v>
      </c>
      <c r="D95" s="91">
        <v>750000</v>
      </c>
      <c r="E95" s="88" t="s">
        <v>13</v>
      </c>
    </row>
    <row r="96" spans="2:5" s="5" customFormat="1" ht="24">
      <c r="B96" s="5" t="s">
        <v>167</v>
      </c>
      <c r="C96" s="8"/>
      <c r="D96" s="92"/>
      <c r="E96" s="88"/>
    </row>
    <row r="97" spans="2:5" ht="23.25">
      <c r="B97" s="1" t="s">
        <v>163</v>
      </c>
      <c r="C97" s="8" t="s">
        <v>166</v>
      </c>
      <c r="D97" s="91">
        <v>400000</v>
      </c>
      <c r="E97" s="88" t="s">
        <v>13</v>
      </c>
    </row>
    <row r="98" spans="2:5" s="5" customFormat="1" ht="24">
      <c r="B98" s="5" t="s">
        <v>167</v>
      </c>
      <c r="C98" s="8"/>
      <c r="D98" s="92"/>
      <c r="E98" s="88"/>
    </row>
    <row r="99" spans="3:5" s="5" customFormat="1" ht="24">
      <c r="C99" s="8"/>
      <c r="D99" s="92"/>
      <c r="E99" s="88"/>
    </row>
    <row r="100" spans="1:5" s="39" customFormat="1" ht="26.25">
      <c r="A100" s="262" t="s">
        <v>164</v>
      </c>
      <c r="B100" s="263"/>
      <c r="C100" s="263"/>
      <c r="D100" s="263"/>
      <c r="E100" s="263"/>
    </row>
    <row r="101" spans="1:5" s="39" customFormat="1" ht="26.25">
      <c r="A101" s="39" t="s">
        <v>165</v>
      </c>
      <c r="C101" s="80" t="s">
        <v>166</v>
      </c>
      <c r="D101" s="90">
        <v>14000000</v>
      </c>
      <c r="E101" s="89" t="s">
        <v>13</v>
      </c>
    </row>
    <row r="102" spans="2:5" ht="23.25">
      <c r="B102" s="1" t="s">
        <v>171</v>
      </c>
      <c r="C102" s="8" t="s">
        <v>166</v>
      </c>
      <c r="D102" s="91">
        <v>14000000</v>
      </c>
      <c r="E102" s="88" t="s">
        <v>13</v>
      </c>
    </row>
    <row r="103" ht="23.25">
      <c r="B103" s="1" t="s">
        <v>172</v>
      </c>
    </row>
    <row r="104" ht="24">
      <c r="B104" s="5" t="s">
        <v>167</v>
      </c>
    </row>
  </sheetData>
  <sheetProtection/>
  <mergeCells count="8">
    <mergeCell ref="A5:E5"/>
    <mergeCell ref="A7:E7"/>
    <mergeCell ref="A100:E100"/>
    <mergeCell ref="A81:E81"/>
    <mergeCell ref="A1:E1"/>
    <mergeCell ref="A2:E2"/>
    <mergeCell ref="A3:E3"/>
    <mergeCell ref="A4:E4"/>
  </mergeCells>
  <printOptions/>
  <pageMargins left="1.27" right="0.26" top="1.14" bottom="0.97" header="0.5" footer="0.36"/>
  <pageSetup firstPageNumber="14" useFirstPageNumber="1"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0" sqref="C30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B16" sqref="B16"/>
    </sheetView>
  </sheetViews>
  <sheetFormatPr defaultColWidth="9.140625" defaultRowHeight="12.75"/>
  <cols>
    <col min="1" max="1" width="41.00390625" style="5" customWidth="1"/>
    <col min="2" max="5" width="23.421875" style="5" customWidth="1"/>
    <col min="6" max="6" width="20.57421875" style="0" customWidth="1"/>
  </cols>
  <sheetData>
    <row r="14" s="45" customFormat="1" ht="12.75"/>
    <row r="25" s="45" customFormat="1" ht="12.75"/>
  </sheetData>
  <sheetProtection/>
  <printOptions/>
  <pageMargins left="0.75" right="0.55" top="1.26" bottom="0.73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G8" sqref="G8"/>
    </sheetView>
  </sheetViews>
  <sheetFormatPr defaultColWidth="9.140625" defaultRowHeight="12.75"/>
  <cols>
    <col min="1" max="1" width="33.00390625" style="5" customWidth="1"/>
    <col min="2" max="2" width="27.421875" style="5" customWidth="1"/>
    <col min="3" max="3" width="16.28125" style="15" customWidth="1"/>
    <col min="4" max="4" width="14.28125" style="5" customWidth="1"/>
    <col min="5" max="5" width="9.140625" style="5" customWidth="1"/>
    <col min="6" max="6" width="12.7109375" style="5" bestFit="1" customWidth="1"/>
    <col min="7" max="16384" width="9.140625" style="5" customWidth="1"/>
  </cols>
  <sheetData>
    <row r="1" spans="1:3" s="1" customFormat="1" ht="23.25">
      <c r="A1" s="1" t="s">
        <v>4</v>
      </c>
      <c r="C1" s="2"/>
    </row>
    <row r="2" spans="1:4" s="8" customFormat="1" ht="23.25">
      <c r="A2" s="250" t="s">
        <v>2</v>
      </c>
      <c r="B2" s="250" t="s">
        <v>3</v>
      </c>
      <c r="C2" s="6" t="s">
        <v>9</v>
      </c>
      <c r="D2" s="7" t="s">
        <v>28</v>
      </c>
    </row>
    <row r="3" spans="1:4" ht="24">
      <c r="A3" s="264"/>
      <c r="B3" s="264"/>
      <c r="C3" s="9" t="s">
        <v>8</v>
      </c>
      <c r="D3" s="10" t="s">
        <v>8</v>
      </c>
    </row>
    <row r="4" spans="1:4" ht="24">
      <c r="A4" s="11"/>
      <c r="B4" s="11"/>
      <c r="C4" s="6"/>
      <c r="D4" s="12"/>
    </row>
    <row r="5" spans="1:4" ht="24">
      <c r="A5" s="26" t="s">
        <v>5</v>
      </c>
      <c r="B5" s="26" t="s">
        <v>6</v>
      </c>
      <c r="C5" s="27">
        <v>0</v>
      </c>
      <c r="D5" s="34">
        <v>0</v>
      </c>
    </row>
    <row r="6" spans="1:4" ht="24">
      <c r="A6" s="28"/>
      <c r="B6" s="28" t="s">
        <v>7</v>
      </c>
      <c r="C6" s="29">
        <v>3855564</v>
      </c>
      <c r="D6" s="35">
        <v>0</v>
      </c>
    </row>
    <row r="7" spans="1:4" ht="24">
      <c r="A7" s="28"/>
      <c r="B7" s="28" t="s">
        <v>10</v>
      </c>
      <c r="C7" s="29">
        <v>0</v>
      </c>
      <c r="D7" s="35">
        <v>0</v>
      </c>
    </row>
    <row r="8" spans="1:4" ht="24">
      <c r="A8" s="28"/>
      <c r="B8" s="28" t="s">
        <v>11</v>
      </c>
      <c r="C8" s="29"/>
      <c r="D8" s="35">
        <v>0</v>
      </c>
    </row>
    <row r="9" spans="1:4" ht="24">
      <c r="A9" s="28"/>
      <c r="B9" s="30" t="s">
        <v>31</v>
      </c>
      <c r="C9" s="31"/>
      <c r="D9" s="35">
        <v>1965000</v>
      </c>
    </row>
    <row r="10" spans="1:4" ht="24">
      <c r="A10" s="28"/>
      <c r="B10" s="30" t="s">
        <v>32</v>
      </c>
      <c r="C10" s="31"/>
      <c r="D10" s="35"/>
    </row>
    <row r="11" spans="1:4" ht="24">
      <c r="A11" s="28"/>
      <c r="B11" s="28"/>
      <c r="C11" s="31"/>
      <c r="D11" s="35"/>
    </row>
    <row r="12" spans="1:4" ht="24">
      <c r="A12" s="28"/>
      <c r="B12" s="28"/>
      <c r="C12" s="31"/>
      <c r="D12" s="35"/>
    </row>
    <row r="13" spans="1:4" ht="24">
      <c r="A13" s="28"/>
      <c r="B13" s="28"/>
      <c r="C13" s="31"/>
      <c r="D13" s="35"/>
    </row>
    <row r="14" spans="1:4" ht="24">
      <c r="A14" s="28"/>
      <c r="B14" s="28"/>
      <c r="C14" s="31"/>
      <c r="D14" s="35"/>
    </row>
    <row r="15" spans="1:4" ht="24">
      <c r="A15" s="28"/>
      <c r="B15" s="28"/>
      <c r="C15" s="29"/>
      <c r="D15" s="36"/>
    </row>
    <row r="16" spans="1:4" ht="24">
      <c r="A16" s="28"/>
      <c r="B16" s="28"/>
      <c r="C16" s="29"/>
      <c r="D16" s="35"/>
    </row>
    <row r="17" spans="1:4" ht="24">
      <c r="A17" s="28"/>
      <c r="B17" s="28"/>
      <c r="C17" s="29"/>
      <c r="D17" s="36"/>
    </row>
    <row r="18" spans="1:4" ht="24">
      <c r="A18" s="32"/>
      <c r="B18" s="32"/>
      <c r="C18" s="33"/>
      <c r="D18" s="37"/>
    </row>
    <row r="19" spans="1:4" ht="24">
      <c r="A19" s="13"/>
      <c r="B19" s="13"/>
      <c r="C19" s="14"/>
      <c r="D19" s="13"/>
    </row>
    <row r="20" spans="1:4" ht="24">
      <c r="A20" s="13"/>
      <c r="B20" s="13"/>
      <c r="C20" s="14"/>
      <c r="D20" s="13"/>
    </row>
    <row r="21" spans="1:4" ht="24">
      <c r="A21" s="13"/>
      <c r="B21" s="13"/>
      <c r="C21" s="14"/>
      <c r="D21" s="13"/>
    </row>
    <row r="22" spans="1:4" ht="24">
      <c r="A22" s="13"/>
      <c r="B22" s="13"/>
      <c r="C22" s="14"/>
      <c r="D22" s="13"/>
    </row>
    <row r="23" spans="1:4" ht="24">
      <c r="A23" s="13"/>
      <c r="B23" s="13"/>
      <c r="C23" s="14"/>
      <c r="D23" s="13"/>
    </row>
    <row r="24" spans="1:4" ht="24">
      <c r="A24" s="13"/>
      <c r="B24" s="13"/>
      <c r="C24" s="14"/>
      <c r="D24" s="13"/>
    </row>
    <row r="25" spans="1:4" ht="24">
      <c r="A25" s="13"/>
      <c r="B25" s="13"/>
      <c r="C25" s="14"/>
      <c r="D25" s="13"/>
    </row>
    <row r="26" spans="1:4" ht="24">
      <c r="A26" s="13"/>
      <c r="B26" s="13"/>
      <c r="C26" s="14"/>
      <c r="D26" s="13"/>
    </row>
    <row r="27" spans="1:4" ht="24">
      <c r="A27" s="13"/>
      <c r="B27" s="13"/>
      <c r="C27" s="14"/>
      <c r="D27" s="13"/>
    </row>
    <row r="28" spans="1:4" ht="24">
      <c r="A28" s="13"/>
      <c r="B28" s="13"/>
      <c r="C28" s="14"/>
      <c r="D28" s="13"/>
    </row>
    <row r="29" spans="1:4" ht="24">
      <c r="A29" s="13"/>
      <c r="B29" s="13"/>
      <c r="C29" s="14"/>
      <c r="D29" s="13"/>
    </row>
    <row r="30" spans="1:4" ht="24">
      <c r="A30" s="13"/>
      <c r="B30" s="13"/>
      <c r="C30" s="14"/>
      <c r="D30" s="13"/>
    </row>
    <row r="31" ht="24">
      <c r="A31" s="5" t="s">
        <v>29</v>
      </c>
    </row>
    <row r="32" ht="24">
      <c r="A32" s="5" t="s">
        <v>15</v>
      </c>
    </row>
    <row r="33" spans="1:4" ht="24">
      <c r="A33" s="5" t="s">
        <v>16</v>
      </c>
      <c r="B33" s="16" t="s">
        <v>12</v>
      </c>
      <c r="C33" s="15">
        <f>'[1]รายจ่าย'!$D$16</f>
        <v>868850</v>
      </c>
      <c r="D33" s="16" t="s">
        <v>13</v>
      </c>
    </row>
    <row r="34" spans="1:4" ht="24">
      <c r="A34" s="5" t="s">
        <v>17</v>
      </c>
      <c r="B34" s="16" t="s">
        <v>12</v>
      </c>
      <c r="C34" s="15">
        <f>'[1]รายจ่าย'!$D$17</f>
        <v>0</v>
      </c>
      <c r="D34" s="16" t="s">
        <v>13</v>
      </c>
    </row>
    <row r="35" spans="1:4" ht="24">
      <c r="A35" s="5" t="s">
        <v>18</v>
      </c>
      <c r="B35" s="16" t="s">
        <v>12</v>
      </c>
      <c r="C35" s="15">
        <f>'[1]รายจ่าย'!$D$18</f>
        <v>246120</v>
      </c>
      <c r="D35" s="16" t="s">
        <v>13</v>
      </c>
    </row>
    <row r="36" spans="1:4" ht="24">
      <c r="A36" s="5" t="s">
        <v>19</v>
      </c>
      <c r="B36" s="16" t="s">
        <v>12</v>
      </c>
      <c r="C36" s="15">
        <f>'[1]รายจ่าย'!$D$19</f>
        <v>42000</v>
      </c>
      <c r="D36" s="16" t="s">
        <v>13</v>
      </c>
    </row>
    <row r="37" spans="1:4" ht="24">
      <c r="A37" s="5" t="s">
        <v>27</v>
      </c>
      <c r="B37" s="16" t="s">
        <v>12</v>
      </c>
      <c r="C37" s="15">
        <f>'[1]รายจ่าย'!$D$20</f>
        <v>70000</v>
      </c>
      <c r="D37" s="16" t="s">
        <v>13</v>
      </c>
    </row>
    <row r="38" spans="1:4" ht="24">
      <c r="A38" s="5" t="s">
        <v>20</v>
      </c>
      <c r="B38" s="16" t="s">
        <v>12</v>
      </c>
      <c r="C38" s="15">
        <f>'[1]รายจ่าย'!$D$21</f>
        <v>133800</v>
      </c>
      <c r="D38" s="16" t="s">
        <v>13</v>
      </c>
    </row>
    <row r="39" spans="1:4" ht="24">
      <c r="A39" s="5" t="s">
        <v>21</v>
      </c>
      <c r="B39" s="16" t="s">
        <v>12</v>
      </c>
      <c r="C39" s="15">
        <f>'[1]รายจ่าย'!$D$22</f>
        <v>0</v>
      </c>
      <c r="D39" s="16" t="s">
        <v>13</v>
      </c>
    </row>
    <row r="40" spans="1:4" ht="24">
      <c r="A40" s="5" t="s">
        <v>22</v>
      </c>
      <c r="B40" s="16" t="s">
        <v>12</v>
      </c>
      <c r="C40" s="15">
        <f>'[1]รายจ่าย'!$D$23</f>
        <v>45000</v>
      </c>
      <c r="D40" s="16" t="s">
        <v>13</v>
      </c>
    </row>
    <row r="41" spans="1:4" ht="24">
      <c r="A41" s="5" t="s">
        <v>23</v>
      </c>
      <c r="B41" s="16" t="s">
        <v>12</v>
      </c>
      <c r="C41" s="15">
        <f>'[1]รายจ่าย'!$D$24</f>
        <v>60000</v>
      </c>
      <c r="D41" s="16" t="s">
        <v>13</v>
      </c>
    </row>
    <row r="42" spans="1:4" ht="24">
      <c r="A42" s="5" t="s">
        <v>24</v>
      </c>
      <c r="B42" s="16" t="s">
        <v>12</v>
      </c>
      <c r="C42" s="15">
        <f>'[1]รายจ่าย'!$D$25</f>
        <v>125700</v>
      </c>
      <c r="D42" s="16" t="s">
        <v>13</v>
      </c>
    </row>
    <row r="43" spans="1:4" ht="24">
      <c r="A43" s="5" t="s">
        <v>26</v>
      </c>
      <c r="B43" s="16" t="s">
        <v>12</v>
      </c>
      <c r="C43" s="15">
        <f>'[1]รายจ่าย'!$D$26</f>
        <v>0</v>
      </c>
      <c r="D43" s="16" t="s">
        <v>13</v>
      </c>
    </row>
    <row r="44" spans="1:4" ht="24">
      <c r="A44" s="5" t="s">
        <v>25</v>
      </c>
      <c r="B44" s="16" t="s">
        <v>12</v>
      </c>
      <c r="C44" s="15">
        <f>'[1]รายจ่าย'!$D$27</f>
        <v>0</v>
      </c>
      <c r="D44" s="16" t="s">
        <v>13</v>
      </c>
    </row>
    <row r="46" spans="2:6" ht="24">
      <c r="B46" s="17" t="s">
        <v>14</v>
      </c>
      <c r="C46" s="18">
        <f>SUM(C33:C45)</f>
        <v>1591470</v>
      </c>
      <c r="D46" s="16" t="s">
        <v>13</v>
      </c>
      <c r="F46" s="23"/>
    </row>
    <row r="48" ht="24">
      <c r="A48" s="5" t="s">
        <v>30</v>
      </c>
    </row>
  </sheetData>
  <sheetProtection/>
  <mergeCells count="2">
    <mergeCell ref="B2:B3"/>
    <mergeCell ref="A2:A3"/>
  </mergeCells>
  <printOptions/>
  <pageMargins left="0.99" right="0.15748031496062992" top="0.984251968503937" bottom="0.984251968503937" header="0.5118110236220472" footer="0.15748031496062992"/>
  <pageSetup horizontalDpi="600" verticalDpi="600" orientation="portrait" paperSize="9" r:id="rId1"/>
  <headerFooter alignWithMargins="0">
    <oddHeader>&amp;R&amp;"EucrosiaUPC,ตัวหนา"&amp;16 &amp;18 6</oddHeader>
    <oddFooter>&amp;C&amp;"Cordia New,ธรรมดา"เทศบัญญัติงบประมาณประจำปีงบประมาณ 2552  เทศบาลตำบลเนินมะปราง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Admin</cp:lastModifiedBy>
  <cp:lastPrinted>2001-12-31T18:04:11Z</cp:lastPrinted>
  <dcterms:created xsi:type="dcterms:W3CDTF">2008-07-04T02:10:55Z</dcterms:created>
  <dcterms:modified xsi:type="dcterms:W3CDTF">2001-12-31T18:05:27Z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